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tabRatio="828" activeTab="6"/>
  </bookViews>
  <sheets>
    <sheet name="PROMETNICA" sheetId="1" r:id="rId1"/>
    <sheet name="OBORINSKA ODVODNJA" sheetId="2" r:id="rId2"/>
    <sheet name="VODOVOD" sheetId="3" r:id="rId3"/>
    <sheet name="JAVNA RASVJETA" sheetId="4" r:id="rId4"/>
    <sheet name="DTK KANALIZACIJA" sheetId="5" r:id="rId5"/>
    <sheet name="NN MREŽA" sheetId="6" r:id="rId6"/>
    <sheet name="REKAPITALACIJA" sheetId="7" r:id="rId7"/>
  </sheets>
  <definedNames>
    <definedName name="_xlnm.Print_Area" localSheetId="4">'DTK KANALIZACIJA'!$A$1:$F$102</definedName>
    <definedName name="_xlnm.Print_Area" localSheetId="3">'JAVNA RASVJETA'!$A$1:$F$356</definedName>
    <definedName name="_xlnm.Print_Area" localSheetId="5">'NN MREŽA'!$A$1:$F$164</definedName>
    <definedName name="_xlnm.Print_Area" localSheetId="1">'OBORINSKA ODVODNJA'!$A$1:$F$257</definedName>
    <definedName name="_xlnm.Print_Area" localSheetId="0">'PROMETNICA'!$A$1:$F$189</definedName>
    <definedName name="_xlnm.Print_Area" localSheetId="6">'REKAPITALACIJA'!$A$1:$F$20</definedName>
    <definedName name="_xlnm.Print_Area" localSheetId="2">'VODOVOD'!$A$1:$F$156</definedName>
  </definedNames>
  <calcPr fullCalcOnLoad="1"/>
</workbook>
</file>

<file path=xl/comments2.xml><?xml version="1.0" encoding="utf-8"?>
<comments xmlns="http://schemas.openxmlformats.org/spreadsheetml/2006/main">
  <authors>
    <author>tc={878A5514-EB96-430D-B303-8CF9B48655B3}</author>
    <author>tc={F2C9D7E4-2E38-4D14-A4AF-BF761DF21E40}</author>
    <author>tc={BBAB328D-3F01-4D8E-8799-004DFAD1DEB4}</author>
  </authors>
  <commentList>
    <comment ref="B103" authorId="0">
      <text>
        <r>
          <rPr>
            <sz val="11"/>
            <color indexed="8"/>
            <rFont val="Calibri"/>
            <family val="2"/>
          </rPr>
          <t>[Komentar u obliku niti]
Vaša verzija programa Excel omogućuje vam da pročitate ovaj komentar u obliku niti, no sve će izmjene biti uklonjene ako datoteka bude otvorena u novijoj verziji programa Excel. Saznajte više: https://go.microsoft.com/fwlink/?linkid=870924
Komentar:
    PROMIJENITI VELIČINU ZRNA</t>
        </r>
      </text>
    </comment>
    <comment ref="B106" authorId="1">
      <text>
        <r>
          <rPr>
            <sz val="11"/>
            <color indexed="8"/>
            <rFont val="Calibri"/>
            <family val="2"/>
          </rPr>
          <t>[Komentar u obliku niti]
Vaša verzija programa Excel omogućuje vam da pročitate ovaj komentar u obliku niti, no sve će izmjene biti uklonjene ako datoteka bude otvorena u novijoj verziji programa Excel. Saznajte više: https://go.microsoft.com/fwlink/?linkid=870924
Komentar:
    PROMIJENITI VELIČINU ZRNA</t>
        </r>
      </text>
    </comment>
    <comment ref="B196" authorId="2">
      <text>
        <r>
          <rPr>
            <sz val="11"/>
            <color indexed="8"/>
            <rFont val="Calibri"/>
            <family val="2"/>
          </rPr>
          <t>[Komentar u obliku niti]
Vaša verzija programa Excel omogućuje vam da pročitate ovaj komentar u obliku niti, no sve će izmjene biti uklonjene ako datoteka bude otvorena u novijoj verziji programa Excel. Saznajte više: https://go.microsoft.com/fwlink/?linkid=870924
Komentar:
    Sve kao ACO OLEOPATOR-C-FST NS10-50 ST2000 ili jednakovrijedan.</t>
        </r>
      </text>
    </comment>
  </commentList>
</comments>
</file>

<file path=xl/sharedStrings.xml><?xml version="1.0" encoding="utf-8"?>
<sst xmlns="http://schemas.openxmlformats.org/spreadsheetml/2006/main" count="1611" uniqueCount="768">
  <si>
    <t>NOSIVI SLOJEVI KOLNIČKE KONSTRUKCIJE</t>
  </si>
  <si>
    <t>4.1.</t>
  </si>
  <si>
    <t>3.1.</t>
  </si>
  <si>
    <t>PRIPREMNI RADOVI</t>
  </si>
  <si>
    <t>1.1.</t>
  </si>
  <si>
    <t>1.2.</t>
  </si>
  <si>
    <t>2.1.</t>
  </si>
  <si>
    <t>2.2.</t>
  </si>
  <si>
    <t>2.3.</t>
  </si>
  <si>
    <t>ZEMLJANI RADOVI</t>
  </si>
  <si>
    <t>5.1.</t>
  </si>
  <si>
    <t>ASFALTNI KOLNIČKI ZASTOR</t>
  </si>
  <si>
    <t>1.3.</t>
  </si>
  <si>
    <t>Obračun po kom</t>
  </si>
  <si>
    <t>1.4.</t>
  </si>
  <si>
    <t>1.5.</t>
  </si>
  <si>
    <t>1.6.</t>
  </si>
  <si>
    <t xml:space="preserve">Obračun po m` </t>
  </si>
  <si>
    <t>m´</t>
  </si>
  <si>
    <t>1.7.</t>
  </si>
  <si>
    <t>1.8.</t>
  </si>
  <si>
    <t>Obračun po m´</t>
  </si>
  <si>
    <t>1.9.</t>
  </si>
  <si>
    <t>1.10.</t>
  </si>
  <si>
    <t>1.11.</t>
  </si>
  <si>
    <t>Ormarići</t>
  </si>
  <si>
    <t>2.5.</t>
  </si>
  <si>
    <t>2.6.</t>
  </si>
  <si>
    <t>3.2.</t>
  </si>
  <si>
    <t>OPREMA CESTE</t>
  </si>
  <si>
    <t>Stavka 9-02.2.4.</t>
  </si>
  <si>
    <t>5.2.</t>
  </si>
  <si>
    <t>Obračun po m trase</t>
  </si>
  <si>
    <t>ARMIRANO BETONSKI RADOVI</t>
  </si>
  <si>
    <t>Stavka 9-02.2.1.1.</t>
  </si>
  <si>
    <t>REKAPITULACIJA</t>
  </si>
  <si>
    <t>4.2.</t>
  </si>
  <si>
    <t>Prometni znakovi i reklamni panoi</t>
  </si>
  <si>
    <t>2.4.</t>
  </si>
  <si>
    <t>6.1.</t>
  </si>
  <si>
    <t>6.2.</t>
  </si>
  <si>
    <t>6.3.</t>
  </si>
  <si>
    <t>6.4.</t>
  </si>
  <si>
    <t>6.5.</t>
  </si>
  <si>
    <t>6.6.</t>
  </si>
  <si>
    <t>6.7.</t>
  </si>
  <si>
    <t>6.8.</t>
  </si>
  <si>
    <t>m'</t>
  </si>
  <si>
    <t>GRAĐEVINSKI MATERIJAL I RADOVI</t>
  </si>
  <si>
    <t>Jedinična cijena</t>
  </si>
  <si>
    <t>Dobava i ugradnja PVC štitnika dužine 1m za mehaničku zaštitu kabela</t>
  </si>
  <si>
    <t>Dobava i ugradnja plastične vrpce upozorenja "POZOR-ENERGETSKI KABEL"</t>
  </si>
  <si>
    <t>Iskop rupe za izradu betonskog temelja rasvjetnog stupa, dimenzije. Uračunat odvoz viška materijala u sraslom stanju.</t>
  </si>
  <si>
    <t>Iskolčenje kabelske trase</t>
  </si>
  <si>
    <t>Iskoličenje pozicije rasvjetnih stupova i samostojećih razvodnih ormara</t>
  </si>
  <si>
    <t>Referentne svjetlotehničke vrijednosti:</t>
  </si>
  <si>
    <t>Polazni parametri prometnice:</t>
  </si>
  <si>
    <t>Geometrija rasvjetne opreme:</t>
  </si>
  <si>
    <t>● otpora izolacije</t>
  </si>
  <si>
    <t>● otpora uzemljenja</t>
  </si>
  <si>
    <t>● otpora petlje</t>
  </si>
  <si>
    <t>Količina</t>
  </si>
  <si>
    <t>Iskolčenje i održavanje trase. Sva geodetska mjerenja kojima se podaci iz projekta prenose na teren, osiguranje iskolčenja osi te poligonskih točaka. Postavljanje profila na terenu prema projektiranim poprečnim profilima ceste. Iskolčenje svih objekata na osnovi podataka iz projekta. Neprestano održavanje i kontrola iskolčenja osi, trase i objekata za cijelo vrijeme građenja. Mjeri se i plaća po kilometru trase, priključnih cesta i objekata.
Sve u skladu s točkom 1-02. OTU-a.</t>
  </si>
  <si>
    <t>Elaborat izvedenog stanja i objekata. predaje se investitoru u cjelovitom kartiranom i digitalnom obliku. Broj primjeraka prema dogovoru s investitorom (ovisno o potrebama investitora i komunalnih poduzeća. Elaborat mora biti izrađen u apsolutnim (x, y, z) koordinatama i ovjeren od nadležnog katastarskog ureda. Mjeri se i plaća po kilometru trase, priključnih cesta i objekata.
Sve u skladu s točkom 1-02. OTU-a.</t>
  </si>
  <si>
    <t>Uklanjanje grmlja i drveća debljine (promjera) do 10 cm. Ovaj rad obuhvaća uklanjanje grmlja i drveća sa zaraslih površina koje ulaze u koridor ceste, s odsijecanjem grana na dužine pogodne za prijevoz, vađenjem korijenja te starih panjeva, s uklanjanjem svog materijala od tog rada izvan profila ceste, utovar i transport na odlagalište koje osigurava izvođač radova. Sve u skladu s točkom 1-03.1. OTU-a.</t>
  </si>
  <si>
    <t>Uklanjanje drveća debljine (promjera) od 10 do 30 cm mjereno 1 m od terena te uklanjanje panjeva. Ovaj rad obuhvaća sječu stabala s odsijecanjem grana na dužine pogodne za prijevoz, vađenje panjeva i korijenja s uklanjanjem svog materijala od tog rada izvan profila ceste, utovar i transport na odlagalište koje osigurava izvođač radova.
Sve u skladu s točkom 1-03.1. OTU-a.</t>
  </si>
  <si>
    <t>Uklanjanje drveća debljine (promjera) veće od 30 cm mjereno 1 m od terena te uklanjanje panjeva. Ovaj rad obuhvaća sječu stabala s odsijecanjem grana na dužine pogodne za prijevoz, vađenje panjeva i korijenja s uklanjanjem svog materijala od tog rada izvan profila ceste, utovar i transport na odlagalište koje osigurava izvođač radova.
Sve u skladu s točkom 1-03. OTU-a.</t>
  </si>
  <si>
    <t>Uklanjanje umjetnih objekata. Stavka obuhvaća vađenje i demontiranje prometnih znakova, opreme, te objekata koji se nalaze u koridoru ceste. U cijenu je uključeno ručno skidanje, privremeno deponiranje i naknadno ponovno ugrađivanje prometnih znakova i žičanih ograda na novi položaj, rušenje postojećih objekata isl., transport materijala i odlaganje na deponiju koja je na udaljenosti većoj od 5 km. 
Sve u skladu s točkom 1-03. OTU-a.</t>
  </si>
  <si>
    <t>Rezanje asfalta. Stavka obuhvaća strojno rezanje asfalta na mjestu gdje počinje tj. završava navedena rekonstrukcija prometnice, radi kvalitetnije izrade spoja starog i novog asfalta.</t>
  </si>
  <si>
    <t>Izrada projekta privremene regulacije prometa. Za nesmetano odvijanje prometa potrebno je prije početka radova izraditi projekt privremene regulacije prometa. Na taj je projekt potrebno ishoditi suglasnost nadležnih institucija. Obračunava se po kompletu cjelokupnog rješenja za sve eventualne faze izvođenja.</t>
  </si>
  <si>
    <t>Dobava i postavljanje znakova i opreme privremene regulacije prometa. Za nesmetano odvijanje prometa potrebno je prije početka radova postaviti znakove privremene regulacije prometa, u skladu sa projektom privremene regulacije prometa. Obračunava se po kompletu cjelokupnog rješenja za sve eventualne faze izvođenja.</t>
  </si>
  <si>
    <t>Uređenje temeljnog tla mehaničkim zbijanjem. U cijenu je uključeno prethodno čišćenje te planiranje i rad potreban za postizanje optimalne vlažnosti vezanih tala, vlaženjem ili rahljenjem i sušenjem. Kod sjenovitih tala u usjeku u cijenu je uključeno izravnanje sloja usitnjenog kamenog materijala debljine do 20 cm sa zbijanjem. Sve u skladu s točkom 2-08. OTU-a.</t>
  </si>
  <si>
    <t>Izrada nasipa od miješanih materijala iz iskopa trase ili pozajmišta. Strojno nasipanje i razastiranje, prema potrebi vlaženje ili sušenje, planiranje nasipanih slojeva debljine i nagiba prema projektu odnosno utvrđenih pokusnom dionicom, te zbijanje s odgovarajućim sredstvima, a prema odredbama OTU. U cijenu je uključen sav rad i materijal, uovar i transport iz trase ili pozajmišta koje osigurava izvođač radova, te planiranje pokosa nasipa i čišćenje okoline. Sve u skladu s točkom 2-09. OTU-a.</t>
  </si>
  <si>
    <t>Izrada rubnjaka od predgotovljenih elemenata tipskog poprečnog presjeka 15/25 cm  iz betona klase C40/45 na betonskoj podlozi iz betona C12/15, Prema detaljima iz projekta. Obračun je po m´ izvedenog rubnjaka, a u cijenu je uključena izvedba podloge i temelja, nabava predgotovljenih elemenata i betona, privremeno uskladištenje  i razvoz, svi prijevozi i prijenosi, priprema obloge, rad na ugradnji s obradom sljubnica, njege betona te sav pomoćni rad i materijali. Sve u skladu s točkom 3-04.7. OTU-a.</t>
  </si>
  <si>
    <t>Izrada rubnjaka od predgotovljenih elemenata tipskog poprečnog presjeka 8/25 cm (odnosno prema nacrtima)  iz betona klase C40/45 na betonskoj podlozi iz betona C12/15, Prema detaljima iz projekta. Obračun je po m´ izvedenog rubnjaka, a u cijenu je uključena izvedba podloge i temelja, nabava predgotovljenih elemenata i betona, privremeno uskladištenje  i razvoz, svi prijevozi i prijenosi, priprema obloge, rad na ugradnji s obradom sljubnica, njege betona te sav pomoćni rad i materijali.
Sve u skladu s točkom 3-04.7. OTU-a.</t>
  </si>
  <si>
    <t>Strojna izrada nosivog sloja od zrnatog kamenog materijala 
- najvećeg zrna 63 mm
bez veziva, u debljini prema projektu.
u cijenu je uključena nabava kamenih prirodnih ili drobljenih zrnatih materijala kakvoće i granulacije prema zahtjevima projekta i OTU, utovar, prijevoz, i ugradnja (strojno razastiranje, planiranje i zbijanje do traženog modula stitljivosti ili stupnja zbijenosti) na uređenu i preuzetu podlogu.
Sve u skladu s točkom 5-01. OTU-a.</t>
  </si>
  <si>
    <t>Izvedba temelja stupova - nosača prometnih  znakova Iskop za temelje, izrada betonskih temelja, oblika krnje piramide sa stranama donjeg kvadrata 30 cm i gornjeg 20 cm i dubine 70 cm, od betona klase C 20/25 s nabavom, ugradnjom i njegom betona te zatrpavanje nakon izrade temelja materijalom iz iskopa s odvozom viška materijala na deponij. U cijenu je uključena nabava materijala, oplata, betona temelja.</t>
  </si>
  <si>
    <t>Nosač prometnih znakova. Postavljanje nosača (stupova) i pričvršćivanje prometnih znakova od Fe cijevi promjera 63.5 mm sa zaštitnom vrućim pocinčavanjem prosječne debljine 85 µm odnosno dvostruki sustav iste zaštite dimenzija i vrste prema projektu prometne opreme i signalizacije a u skladu s Pravilnikom o prometnim znakovima, opremi i signalizaciji na cestama (NN33/2005.) i HRN EN 12899-1. u cijenu je uključena nabava i postava stupova u svježi beton dubine min 70 cm. Slobodna visina stupa ispod znaka je 2.00 m.</t>
  </si>
  <si>
    <t>Prometni znakovi izričitih naredbi (B). Postavljanje prometnih znakova obavijesti kružnog oblika  (iznimno osmerokut ili istostraničan trokut) prema projektu prometne opreme i signalizacije, a u skladu s Pravilnikom o prometnim znakovima, opremi i signalizaciji na cestama (NN br. 34/2003.) i HRN EN 1116, HRN EN 12889-1, HRN EN 1790.
U cijenu je uključena  izrada i nabava znakova s bojenjem i lijepljenjem folije, svi prijevozi, prijenosi i skladištenje, sav rad i materijal, te pričvrsni elementi i pribor za ugradnju po uvjetima iz projekta. Obračun je po broju komada pričvršćenih znakova.  Količine prema specifikaciji prometnih znakova i opreme.</t>
  </si>
  <si>
    <t>Prometni znakovi obavijesti (C). Postavljanje prometnih znakova obavijesti oblika kvadrata, prema projektu prometne opreme i signalizacije, a u skladu s Pravilnikom o prometnim znakovima, opremi i signalizaciji na cestama (NN br. 34/2003.) i HRN EN 1116, HRN EN 12889-1, HRNEN 1790.
U cijenu je uključena  izrada i nabava znakova s bojenjem i lijepljenjem folije, svi prijevozi, prijenosi i skladištenje, sav rad i materijal, te pričvrsni elementi i pribor za ugradnju po uvjetima iz projekta. Obračun je po broju komada pričvršćenih znakova.  Količine prema specifikaciji prometnih znakova i opreme.</t>
  </si>
  <si>
    <t>Uzdužne oznake. Izrada uzdužnih oznaka na kolniku, vrste veličine i boje prema projektu prometne opreme i signalizacije, u skladu s Pravilnikom o prometnim znakovima, opremi i signalizaciji na cestama (NN 33/2005.) i HRN EN 1436, HRN EN 1871, HRN EN 1461-1 i 2, HRN U.S4.221, HRN U.S4.222, HRN U.S4.223.
U cijenu je uključeno čišćenje kolnika neposredno prije izrade oznaka, predmarkiranja, nabava i prijevoz materijala (boja, razrjeđivač, reflektirajuće kuglice), prethodna dopuštenja i atesti te tekuća kontrola kvalitete, sav rad, pribor i oprema za izradu oznaka.</t>
  </si>
  <si>
    <t>Puna crta, jednostruka razdjelna, debljine 12 cm.</t>
  </si>
  <si>
    <t>Poprečne oznake na kolniku. Izrada poprečnih oznaka na kolniku prema projektu prometne opreme i signalizacije, a u skladu s Pravilnikom o prometnim znakovima, opremi i signalizaciji na cestama (NN br.33/2005.) U cijenu je uključeno čišćenje kolnika neposredno prije izrade oznaka, predmarkiranja, nabava i prijevoz materijala (boja, razrjeđivač, reflektirajuće kuglice), prethodna dopuštenja i atesti te tekuća kontrola kvalitete, sav rad, pribor i oprema za izradu oznaka. Obračun je po m´ izrađenih oznaka.</t>
  </si>
  <si>
    <t>Crta za zaustavljanje.  (HRN U.S4.225), puna, debljine prema projektu.</t>
  </si>
  <si>
    <r>
      <t>m</t>
    </r>
    <r>
      <rPr>
        <vertAlign val="superscript"/>
        <sz val="9"/>
        <rFont val="Cambria"/>
        <family val="1"/>
      </rPr>
      <t>2</t>
    </r>
  </si>
  <si>
    <r>
      <t>Strojni široki iskop bez obzira na kategoriju tla prema odredbama projekta s utovarom u prijevozno sredstvo i transportom na mjesto deponiranja (ili ugradnje). U stavci je uključen i iskop uz prugu radi osiguranja preglednosti. U cijenu je uključen iskop, utovar u transportno vozilo, Prijevoz materijala na mjesto ugradnje na trasi i transport viška materijala na deponiju koju osigurava izvođač radova, priprema privremenih prometnica s održavanjem istih za cijelo vrijeme korištenja, te sanacija okoliša nakon dovršenja radova. Obračun se vrši po m</t>
    </r>
    <r>
      <rPr>
        <vertAlign val="superscript"/>
        <sz val="9"/>
        <rFont val="Cambria"/>
        <family val="1"/>
      </rPr>
      <t>3</t>
    </r>
    <r>
      <rPr>
        <sz val="9"/>
        <rFont val="Cambria"/>
        <family val="1"/>
      </rPr>
      <t xml:space="preserve"> stvarno izvršenog iskopa tla u sraslom stanju, bez obzira na kategoriju. Izvođač radova je dužan obići trasu ceste i upoznati se sa stanjem na terenu prije davanja ponude. Sve u skladu s točkom 2-02. OTU-a.</t>
    </r>
  </si>
  <si>
    <r>
      <t>m</t>
    </r>
    <r>
      <rPr>
        <vertAlign val="superscript"/>
        <sz val="9"/>
        <rFont val="Cambria"/>
        <family val="1"/>
      </rPr>
      <t>3</t>
    </r>
  </si>
  <si>
    <r>
      <t xml:space="preserve">Ručni iskop tla </t>
    </r>
    <r>
      <rPr>
        <sz val="9"/>
        <color indexed="8"/>
        <rFont val="Cambria"/>
        <family val="1"/>
      </rPr>
      <t>oko postojećih instalacija prema
 odredbama projekta s odlaganjem uz rov. U cijenu je uključen ručni iskop, strojni utovar u transportno vozilo, prijevoz na deponiju udaljenosti veće od 5 km koju osigurava izvođač radova, priprema privremenih prometnica s održavanjem istih za cijelo vrijeme korištenja, te sanacija okoliša nakon dovršenja radova. Obračun se vrši po m3 stvarno izvršenog iskopa tla. Sve u skladu s točkom 2-02. OTU-a. Višak materijala zbrinuti u skladu sa Pravilnikom o gospodarenju građevinskim otpadom (N.N. br. 38/08)</t>
    </r>
  </si>
  <si>
    <r>
      <t>Pješački prijelaz prema projektu i u skladu s HRN U.S4.227. U cijenu je uključeno čiščenje kolnika neposredno prije izrade oznaka, predmarkiranja, nabava i prijevoz materijala (boja, razrjeđivač, reflektirajuće kuglice), predhodna dopuštenja i atesti te tekuća kontrola kvalitete, sav rad, pribor i oprema za izradu oznaka. Obračun je po m</t>
    </r>
    <r>
      <rPr>
        <vertAlign val="superscript"/>
        <sz val="9"/>
        <rFont val="Cambria"/>
        <family val="1"/>
      </rPr>
      <t xml:space="preserve">2 </t>
    </r>
    <r>
      <rPr>
        <sz val="9"/>
        <rFont val="Cambria"/>
        <family val="1"/>
      </rPr>
      <t>ukupne bruto površine oznake.</t>
    </r>
  </si>
  <si>
    <r>
      <t>Obračun po m</t>
    </r>
    <r>
      <rPr>
        <vertAlign val="superscript"/>
        <sz val="9"/>
        <rFont val="Cambria"/>
        <family val="1"/>
      </rPr>
      <t>2</t>
    </r>
  </si>
  <si>
    <r>
      <t>Obračun po m</t>
    </r>
    <r>
      <rPr>
        <vertAlign val="superscript"/>
        <sz val="9"/>
        <rFont val="Cambria"/>
        <family val="1"/>
      </rPr>
      <t>3</t>
    </r>
  </si>
  <si>
    <t>Redni broj</t>
  </si>
  <si>
    <t>Opis</t>
  </si>
  <si>
    <t>Ukupno</t>
  </si>
  <si>
    <t>Jedinica mjera</t>
  </si>
  <si>
    <t>INVESTITOR:           GRAD ZADAR, Narodni trg 1, 23 000 Zadar</t>
  </si>
  <si>
    <t>/TROŠKOVNIK PROMETNICE/</t>
  </si>
  <si>
    <t xml:space="preserve">MONTAŽERSKI RADOVI </t>
  </si>
  <si>
    <t>/TROŠKOVNIK VODOVODA/</t>
  </si>
  <si>
    <t>Uklanjanje postojeće asfaltne kolničke konstrukcijerubnjaka, zidova, betonskih kolnika. Stavka obuhvaća strojno razbijanje postojeće asfaltne kolničke konstrukcije, rubnjaka, zidova i betonskih kolnika, utovar u transportno sredstvo i prijevoz na deponiju koju osigurava izvođač radova. Građevinski otpad deponirati u skladu sa Pravilnikom o uvjetima za postupanje sa otpadom (NN 123/97, 112/01).</t>
  </si>
  <si>
    <t>Postojeća kolnička konstrukcija (asfalt debljine do 10 cm) na cesti</t>
  </si>
  <si>
    <t>stup visine 4,50 m</t>
  </si>
  <si>
    <t xml:space="preserve">Izvedba taktilnih površina od betonskih elemenata kao završne reljefne obrade hodne površine za potrebe slijepih i slabovidnih osoba.
Taktilno polje upozorenja moraja imati karakteristike propisane za taktilnu površinu.
Izvesti prema prometnoj situaciji u skladu s Pravilnikom o pristupačnosti građevina osobama s invaliditetom i smanjene pokretljivosti. </t>
  </si>
  <si>
    <t>Obračun po kompletu</t>
  </si>
  <si>
    <t>kpl.</t>
  </si>
  <si>
    <t>Izrada habajućeg sloja (lako prometno opterećenje-nogostup) AC 8 surf BIT 50/70 AG4 M4, debljine 4,0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</si>
  <si>
    <t>Obračun po komadu</t>
  </si>
  <si>
    <r>
      <t>Obračun po m</t>
    </r>
    <r>
      <rPr>
        <vertAlign val="superscript"/>
        <sz val="9"/>
        <rFont val="Cambria"/>
        <family val="1"/>
      </rPr>
      <t>2</t>
    </r>
    <r>
      <rPr>
        <sz val="9"/>
        <rFont val="Cambria"/>
        <family val="1"/>
      </rPr>
      <t>.</t>
    </r>
  </si>
  <si>
    <t>Obračun po komadu.</t>
  </si>
  <si>
    <t>kom.</t>
  </si>
  <si>
    <t>Dobava i ugradnja sipke zemlje u kabelski kanal iznad posteljice, s nabijanjem do potrebne zbijenosti.</t>
  </si>
  <si>
    <t>Dobava i ugradnja betona klase C8/10 za zaštitu PVC cijevi od mehaničkog oštećenja</t>
  </si>
  <si>
    <t>Dobava i ugradnja betona klase C16/20 kao završni sloj rova na prijelazima preko kolnika</t>
  </si>
  <si>
    <t>Dobava i ugradnja LED cestovne svjetiljke na pocinčani metalni stup. Svjetiljka mora zadovoljiti sljedeće karakteristike:</t>
  </si>
  <si>
    <t>-Korelirana temperatura nijanse bijelog svijetla CCT:  3000K</t>
  </si>
  <si>
    <t>-Maksimalni ULOR: 0%</t>
  </si>
  <si>
    <t>-Izvedba zaštitnog stakla: UV stabilni polikarbonat ili kaljeno staklo ravnog oblika</t>
  </si>
  <si>
    <t>-Ugrađena prenaponska zaštita 10kV</t>
  </si>
  <si>
    <t>-DALI regulabilna predspojna naprava</t>
  </si>
  <si>
    <t>-Razred rasvjete: M4 klasa</t>
  </si>
  <si>
    <t>-Sjajnost – Lm: min. 0,75 cd/m2</t>
  </si>
  <si>
    <t>-Opća jednolikost – U0 (Lmin/Lm): min. 0,4</t>
  </si>
  <si>
    <t>-Uzdužna jednolikost Ui: min. 0,6</t>
  </si>
  <si>
    <t>-Bliještanje Ti: max. 15%</t>
  </si>
  <si>
    <t>-REI faktor: min. 0,3</t>
  </si>
  <si>
    <t>-Razred bliještanja: D6</t>
  </si>
  <si>
    <t>-Raspored svjetiljki: jednostran</t>
  </si>
  <si>
    <t>-Broj voznih traka: 2</t>
  </si>
  <si>
    <t>-Faktor smanjenja: 0,8</t>
  </si>
  <si>
    <t>-Maksimalni nagib svjetiljke: 0°</t>
  </si>
  <si>
    <t>Dobava i ugradnja aluminijsko-bakrene kabelske 
stopice, uzdužno vodonepropusne za presjek vodiča 25mm2 te s rupom promjera 12mm</t>
  </si>
  <si>
    <t>Dobava i ugradnja bakrenog užeta Cu 50mm2. Jedinična cijena obuhvaća nabavu, prijevoz i polaganje kabela u rov te provlačenje kroz cijevi</t>
  </si>
  <si>
    <t>Dobava i ugradnja bakrene kompresijske odvojne stezaljke H-izvedbe (dvije po spoju) na uzemljivačko bakreno uže presjeka 50mm2</t>
  </si>
  <si>
    <t>● natpisi upozorenja</t>
  </si>
  <si>
    <t>● jednopolna shema</t>
  </si>
  <si>
    <t>● cilindar bravica vlasnika rasvjete</t>
  </si>
  <si>
    <t>Dobava i ugradnja betona klase C16/20 kao završni zaštitni sloj rova na prijelazima preko kolnika</t>
  </si>
  <si>
    <t>Zatrpavanje rova materijalom iz iskopa</t>
  </si>
  <si>
    <t>VRSTA PROJEKTA:  PROJEKT DTK KANALIZACIJE</t>
  </si>
  <si>
    <t>/TROŠKOVNIK DTK KATALIZACIJE/</t>
  </si>
  <si>
    <t>Obračun po kompletu.</t>
  </si>
  <si>
    <t>/TROŠKOVNIK JAVNE RASVJETE/</t>
  </si>
  <si>
    <t>VRSTA PROJEKTA:  PROJEKT JAVNE RASVJETE</t>
  </si>
  <si>
    <t>Izrada posteljice od mješanih materijala  završnog sloja nasipa ili usjeka,ujednačene nosivosti, s grubim i finim planiranjem, eventualnom sanacijom pojedinih manjih 
površina slabijeg materijala i zbijanjem do tražene zbijenosti uz potrebno vlaženje ili sušenje, sve prena projektu, 
Sve u skladu s točkom 2-10. OTU-a.</t>
  </si>
  <si>
    <t>Izrada habajuće-nosivog sloja (srednje prometno opterećenje) AC 16 surf  50/70 AG3 M3, debljine 6,0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</si>
  <si>
    <t xml:space="preserve">Taktilne ploče. U stavku je uključena izrada rampi za osobe smanjene pokretljivosti izradom opločenja sa završnom obradom od taktilnih ploča. U cijenu je uključena dobava i ugradnja ploča debljine 8 cm (40×40 cm u jedan prijelaz ide 9 ploča) na sloj pijeska debljine 5 cm. Ispod se nalazi betonska ploča debljine 10 cm. Fugiranje cementnim mortom. Prijelaz je dimenzija 1.20×1.20 m,  a pokosi su asfaltni. u cijenu je uključen sav rad i materijal da se izvede rampa. </t>
  </si>
  <si>
    <t>3.3.</t>
  </si>
  <si>
    <t>Obračun po kom (broju prijelaza)</t>
  </si>
  <si>
    <t>I</t>
  </si>
  <si>
    <t>II</t>
  </si>
  <si>
    <t>III</t>
  </si>
  <si>
    <t>BETONSKI I ARMIRANO-BETONSKI RADOVI</t>
  </si>
  <si>
    <t>IV</t>
  </si>
  <si>
    <t>ZIDARSKI RADOVI</t>
  </si>
  <si>
    <t>UKUPNO ZIDARSKI RADOVI:</t>
  </si>
  <si>
    <t>V</t>
  </si>
  <si>
    <t>MONTAŽERSKI RADOVI</t>
  </si>
  <si>
    <t>UKUPNO MONTAŽERSKI RADOVI:</t>
  </si>
  <si>
    <t>VI</t>
  </si>
  <si>
    <t>ZAVRŠNI RADOVI</t>
  </si>
  <si>
    <t>UKUPNO ZAVRŠNI RADOVI:</t>
  </si>
  <si>
    <t>REKAPITULACIJA:</t>
  </si>
  <si>
    <t xml:space="preserve">PRIPREMNI RADOVI </t>
  </si>
  <si>
    <t xml:space="preserve">ZEMLJANI RADOVI  </t>
  </si>
  <si>
    <t xml:space="preserve">BETONSKI I ARMIRANO-BETONSKI RADOVI  </t>
  </si>
  <si>
    <t xml:space="preserve">ZIDARSKI RADOVI      </t>
  </si>
  <si>
    <t>kg</t>
  </si>
  <si>
    <t>N DN 80 mm</t>
  </si>
  <si>
    <t>T DN 100/80 mm</t>
  </si>
  <si>
    <t>EU DN 80 mm</t>
  </si>
  <si>
    <t>EU DN 100 mm</t>
  </si>
  <si>
    <t>X DN 100 mm</t>
  </si>
  <si>
    <t>Strojno rezanje asfalta ili betona, bez obzira na debljinu.</t>
  </si>
  <si>
    <t>Dobava i ugradnja asfalta u jednom sloju s potrebnom dokumentacijom za dokaz kvalitete ugrađenog asfalta debljine 4-6cm.</t>
  </si>
  <si>
    <t>Obračun po m</t>
  </si>
  <si>
    <t>ELEKTRO MATERIJAL I RADOVI</t>
  </si>
  <si>
    <t>-Širina prometnice: 6m</t>
  </si>
  <si>
    <t>-Visina stupa: 6m</t>
  </si>
  <si>
    <t>Obračun po metru.</t>
  </si>
  <si>
    <t>GRAĐEVINSKI RADOVI I MATERIJAL</t>
  </si>
  <si>
    <t>Ukupno građevinski radovi</t>
  </si>
  <si>
    <t>Obračun po m.</t>
  </si>
  <si>
    <t>GRAĐEVINSKI RADVI</t>
  </si>
  <si>
    <t>/TROŠKOVNIK OBORINSKE ODVODNJE/</t>
  </si>
  <si>
    <t xml:space="preserve">REKAPITULACIJA </t>
  </si>
  <si>
    <t>Lociranje komunalnih instalacija i priključaka (m1) s označavanjem trase postojećih instalacija.  Rad obuhvaća lociranje komunalnih instalacija i priključaka, koji su sastavni dio buduće prometnice ili koji tijekom gradnje prometnice mogu biti ugroženi. Jedinična cijena obuhvaća sav rad, opremu i materijal potreban za potpuno dovršenje stavke uključujući i eventualne izlaske ovlaštenog predstavnika vlasnika vodova. Izvedba, kontrola kakvoće i obračun prema OTU 1-03.5.</t>
  </si>
  <si>
    <t>5.3.</t>
  </si>
  <si>
    <t>m</t>
  </si>
  <si>
    <t>Dobava i ugradnja pijeska granulacije 0-3 mm za izradu kabelske posteljice te ugradnja duž kabelskog rova. Pijesak se polaže u dva sloja.</t>
  </si>
  <si>
    <t>Dobava i ugradnja šljunka u kanalizacijski rov na prijelazima preko prometnica. Šljunak se polaže u dva sloja.</t>
  </si>
  <si>
    <t>Zatrpavanje rova materijalom iz iskopa, sa nabijanjem i ispitivanjem modula stišljivosti. Uključeno fino planiranje zatrpanog rova  prema postojećem terenu</t>
  </si>
  <si>
    <t>Odvoz viška materijala  s utovarom istog u kamion. Odvoz na javni deponij . Stavka obuhvaća i fino čišćenje površine-dovođenje u prvobitno stanje gdje je bio odložen materijal od iskopa.</t>
  </si>
  <si>
    <t>Dobava i ugradnja savitljivih dvoslojnih korugiranih PEHD cijevi  Ø110mm za zaštitu kabela i uzemljivača ispod prometnice</t>
  </si>
  <si>
    <t>kom</t>
  </si>
  <si>
    <t xml:space="preserve">● 130x130x85cm </t>
  </si>
  <si>
    <t xml:space="preserve">● 170x170x120cm </t>
  </si>
  <si>
    <t>Antikorzivna zaštita podnožja rasvjetnog stupa - bitumenska zaštita, do visine 0,5m od okolnog terena. Stavka obuhvaća sav rad, opremu i materijal potreban za potpuno dovršenje stavke. Obračun po kg.</t>
  </si>
  <si>
    <t>Izrada geodetsko - katastarskog elaborata  položenih vodova JR</t>
  </si>
  <si>
    <r>
      <t>Strojni iskop rova bez obzira na kategoriju zemljišta. Iskop materijala se vrši uz svu potrebnu zaštitu stabilnosti rova (razupiranje, odvodnja, zbijanje…itd), odlaganje iskopanog materijala (minimalno 0,3 m od ruba iskopa), razastiranje te čišćenje terena u zoni rova. Obračun po m</t>
    </r>
    <r>
      <rPr>
        <vertAlign val="superscript"/>
        <sz val="9"/>
        <rFont val="Cambria"/>
        <family val="1"/>
      </rPr>
      <t>3</t>
    </r>
    <r>
      <rPr>
        <sz val="9"/>
        <rFont val="Cambria"/>
        <family val="1"/>
      </rPr>
      <t xml:space="preserve"> iskopa u sraslom stanju prema projektu</t>
    </r>
  </si>
  <si>
    <r>
      <t>m</t>
    </r>
    <r>
      <rPr>
        <vertAlign val="superscript"/>
        <sz val="9"/>
        <rFont val="Cambria"/>
        <family val="1"/>
      </rPr>
      <t>3</t>
    </r>
  </si>
  <si>
    <r>
      <t>Ručni iskop rova bez obzira na kategoriju zemljišta. Iskop materijala se vrši uz svu potrebnu zaštitu stabilnosti rova (razupiranje, odvodnja, zbijanje…itd), odlaganje iskopanog materijala (minimalno 0,3 m od ruba iskopa), razastiranje te čišćenje terena u zoni rova. Obračun po m</t>
    </r>
    <r>
      <rPr>
        <vertAlign val="superscript"/>
        <sz val="9"/>
        <rFont val="Cambria"/>
        <family val="1"/>
      </rPr>
      <t>3</t>
    </r>
    <r>
      <rPr>
        <sz val="9"/>
        <rFont val="Cambria"/>
        <family val="1"/>
      </rPr>
      <t xml:space="preserve"> iskopa u sraslom stanju prema projektu</t>
    </r>
  </si>
  <si>
    <r>
      <t>m</t>
    </r>
    <r>
      <rPr>
        <vertAlign val="superscript"/>
        <sz val="9"/>
        <color indexed="8"/>
        <rFont val="Cambria"/>
        <family val="1"/>
      </rPr>
      <t>2</t>
    </r>
  </si>
  <si>
    <r>
      <t>Dobava betona i izrada betonskog temelja u oplati dimenzija 70x70x85cm. U cijenu uračunati 0,42 m</t>
    </r>
    <r>
      <rPr>
        <vertAlign val="superscript"/>
        <sz val="9"/>
        <rFont val="Cambria"/>
        <family val="1"/>
      </rPr>
      <t>3</t>
    </r>
    <r>
      <rPr>
        <sz val="9"/>
        <rFont val="Cambria"/>
        <family val="1"/>
      </rPr>
      <t xml:space="preserve"> betona C25/30, ugradnju dvije PVC cijevi Ø50mm dužine 1m za uvlačenje kabela  i ugradnju pripadnih temeljnih vijaka koji se isporučuju s stupom. Temelj se mora izraditi na mjestu ugradnje stupa.</t>
    </r>
  </si>
  <si>
    <t>-Minmalni svjetlosni tok svjetlosne armature: 10.010 lm</t>
  </si>
  <si>
    <t>-Maksimalna ukupna snaga lampe: 87W</t>
  </si>
  <si>
    <t>-Indeks uzvrata boje: minimalno 80</t>
  </si>
  <si>
    <t>-Minimalna efikasnot svjetiljke: 100lm/W</t>
  </si>
  <si>
    <t>-Minimalni LOR: 90%</t>
  </si>
  <si>
    <t>-Razred jakosti svjetlosti: G3 ili više</t>
  </si>
  <si>
    <t>-Modularni svjetlosni izvor s mogućnošću zamjene u slučaju kvara</t>
  </si>
  <si>
    <t xml:space="preserve">-Predspoj s automatskom autonomnom regulacijom snage u minimalno 5 intervala/3 razine rasvijetljenosti </t>
  </si>
  <si>
    <t>-Standardizirana ZHAGA priključnica s gornje strane svjetiljke</t>
  </si>
  <si>
    <t>-Zaštitna klasa: IK08 i IP66</t>
  </si>
  <si>
    <t>-Životni vijek: minimalno 100 000 sati (L96B10)</t>
  </si>
  <si>
    <t>-Certifikati: ENEC+ i CE</t>
  </si>
  <si>
    <t xml:space="preserve">Uz svjetiljku obavezno dostavit, od bilo kojeg ovlaštenog inženjera elektrotehnike, digitalno ovjeren svjetlotehnički proračun za ponuđeni tip svjetiljke zajedno s fotometrijskim datotekama (IES ili LDT format). Ponuditelj mora dokazati da svjetiljka zadovoljava sljedeće svjetlotehničke parametre:
</t>
  </si>
  <si>
    <t>Referentne svjetlotehničke vrijednosti - kolnik:</t>
  </si>
  <si>
    <t>Polazni parametri prometnice - kolnik:</t>
  </si>
  <si>
    <t>-Širina prometnice: 7,5m</t>
  </si>
  <si>
    <t>-Obloga ceste: R3</t>
  </si>
  <si>
    <t>-q0: 0,07</t>
  </si>
  <si>
    <t>Referentne svjetlotehničke vrijednosti - biciklistička staza:</t>
  </si>
  <si>
    <t>-Razred rasvjete: P4 klasa</t>
  </si>
  <si>
    <t>-Srednja rasvjetljenost Em : 5,0 do 7,5 lx</t>
  </si>
  <si>
    <t>-Minimalna rasvjetljenost Emin : min. 1,0lx</t>
  </si>
  <si>
    <t>Polazni parametri prometnice - biciklistička staza:</t>
  </si>
  <si>
    <t>-Pozicija: na suprotnoj strani kolnika u odnosu na rasvjetne stupove</t>
  </si>
  <si>
    <t>-Širina biciklističke staze: 1,0m</t>
  </si>
  <si>
    <t>-Udaljenost staze od kolnika: 0,5m</t>
  </si>
  <si>
    <t>Referentne svjetlotehničke vrijednosti - pješačka staza:</t>
  </si>
  <si>
    <t>-Razred rasvjete: P5 klasa</t>
  </si>
  <si>
    <t>-Srednja rasvjetljenost Em : 3,0 do 4,5 lx</t>
  </si>
  <si>
    <t>-Minimalna rasvjetljenost Emin : min. 0,6lx</t>
  </si>
  <si>
    <t>Polazni parametri prometnice - pješačka staza:</t>
  </si>
  <si>
    <t>-Širina pješačke staze: 1,7m</t>
  </si>
  <si>
    <t>-Udaljenost staze od kolnika: 1,5m</t>
  </si>
  <si>
    <t>-Visina stupa: 10m</t>
  </si>
  <si>
    <t>-Razmak između svjetiljki: 35m</t>
  </si>
  <si>
    <t>-Svjetiljka od ruba kolnika: -2,7m</t>
  </si>
  <si>
    <t>-Minmalni svjetlosni tok svjetlosne armature: 9.200 lm</t>
  </si>
  <si>
    <t>-Maksimalna ukupna snaga lampe: 79W</t>
  </si>
  <si>
    <t>-Udaljenost staze od kolnika: 1,25m</t>
  </si>
  <si>
    <t>-Širina pješačke staze: 1,8m</t>
  </si>
  <si>
    <t>-Udaljenost staze od kolnika: 2,25m</t>
  </si>
  <si>
    <t>-Svjetiljka od ruba kolnika: -3,4m</t>
  </si>
  <si>
    <t>-Minmalni svjetlosni tok svjetlosne armature: 2.484 lm</t>
  </si>
  <si>
    <t>-Maksimalna ukupna snaga lampe: 23W</t>
  </si>
  <si>
    <t>Referentne svjetlotehničke vrijednosti - parking:</t>
  </si>
  <si>
    <t>-Razred rasvjete: Parking srednje gustoće prometa (EN 12464-2, 05.2014)</t>
  </si>
  <si>
    <t>-Minimalna srednja rasvjetljenost Em : 10,0lx</t>
  </si>
  <si>
    <t>-Opća jednolikost – U0 (Emin/Em): min. 0,25</t>
  </si>
  <si>
    <t>-Opći indeks reprodukcije boja Ra: &gt; 20</t>
  </si>
  <si>
    <t>Polazni parametri prometnice - parking:</t>
  </si>
  <si>
    <t>-Raspored svjetiljki: dvostran</t>
  </si>
  <si>
    <t>-Širina parkinga: 17m</t>
  </si>
  <si>
    <t>-Razmak između svjetiljki: 18m</t>
  </si>
  <si>
    <t>-Svjetiljka od ruba kolnika: -0,5m</t>
  </si>
  <si>
    <t>-Minmalni svjetlosni tok svjetlosne armature: 4.150 lm</t>
  </si>
  <si>
    <t>-Maksimalna ukupna snaga lampe: 43W</t>
  </si>
  <si>
    <t>-Razred rasvjete: C4</t>
  </si>
  <si>
    <t>-Opća jednolikost – U0 (Emin/Em): min. 0,4</t>
  </si>
  <si>
    <t>-Širina ceste: 10m</t>
  </si>
  <si>
    <t>-Razmak između svjetiljki: 21,5m</t>
  </si>
  <si>
    <t>-Svjetiljka od ruba kolnika: -0,7m</t>
  </si>
  <si>
    <t>Metalni rasvjetni stup visine 6m, cijevnog konusnog oblika, vruće pocinčan, s uključenim sidrenim vijcima. Stup mora imati izdržljivost za brzinu vjetra od minimalno 30 m/s s ugrađenom svjetlosnom armaturom, što izvoditelj radova treba dokazati dostavljanjem papirnog certifikata. Stavka obuhvaća nabavu, prijevoz i ugradnju stupa na pripadajući pripremljeni temelj</t>
  </si>
  <si>
    <t>Metalni rasvjetni stup visine 10m, konusnog oblika, osmerokutnog poprečnog presjeka. Stup mora biti pocinčan izvana i iznutra, debljine čeličnog lima minimalno 4mm, opremljen vratima, vijkom za uzemljenje izvana i iznutra, s pripadajućim temeljnim vijcima i maticama. Stup mora imati izdržljivost za osnovnu brzinu vjetra od minimalno 30 m/s s ugrađenim svjetlosnim armaturama, što izvoditelj radova treba dokazati dostavljanjem papirnog certifikata. Stavka obuhvaća nabavu, prijevoz i ugradnju stupa na pripadajući prethodno pripremljeni temelj</t>
  </si>
  <si>
    <t>Dobava i ugradnja dvokrake konzole s kutom od 90° između krakova. Duljina krakova iznosi 0,5m</t>
  </si>
  <si>
    <t>Dobava ,montaža i spajanje razdjelnika rasvjetnog stupa komplet s 2 (dva) osigurača 10A, stezaljkama za ulaz-izlaz 3 kabela NAYY 4x25mm2, te stezaljkama za 2 kabela presjeka 3x2,5 mm2 prema rasvjetnim tijelima.</t>
  </si>
  <si>
    <t>Dobava i ugradnja kabela tipa  NAYY 4x25 mm2. Jedinična cijena obuhvaća nabavu, prijevoz i polaganje kabela u rov te provlačenje kroz cijevi</t>
  </si>
  <si>
    <t>Dobava i ugradnja kabela tipa  NYY-J 3x2,5 mm2 za potrebe napajanja svjetiljke. Jedinična cijena obuhvaća nabavu, prijevoz i polaganje kabela u rasvjetni stup</t>
  </si>
  <si>
    <t>Dobava i ugradnja kabelske glave za kabele s plastičnom izolacijom presjeka 4x25 mm2</t>
  </si>
  <si>
    <t>Dobava i ugradnja završne brtvene kape za kabele s plastičnom izolacijom presjeka 4x25 mm2</t>
  </si>
  <si>
    <t>Dobava i ugradnja na uzemljivač presjeka 50mm2 bakrene stopice M10</t>
  </si>
  <si>
    <t>Izrada prijelaza sa podzemne mreže (4x25mm2)na nadzemnu SKS mrežu (2x16mm2). Uključuje sav materijal (spojne čahure, toploskupljajuće cijevi, izolacijske krpe, odvojne spojnice, PEHD cijevi, metalne zatezne trake...itd) i radove za dovršenje stavke.</t>
  </si>
  <si>
    <t>Izrada prijelaza sa nadzemne SKS mreže (4x16mm2) u podzemnu mrežu (4x25mm2). Uključuje sav materijal (spojne čahure, toploskupljajuće cijevi, izolacijske krpe, odvojne spojnice, PEHD cijevi, metalne zatezne trake...itd) i radove za dovršenje stavke.</t>
  </si>
  <si>
    <t>Dobava i ugradnja samostojećeg kabelskog razdjelnog ormara s plastičnim temeljem,  oznake OJR, izrađenog iz poliestera, klasa zaštite IP54, sa slijedećom ugrađenom opremom:</t>
  </si>
  <si>
    <t>● tropolna rastavna osiguračka sklopka 100A, za
   osigurače NV 00, komada 1</t>
  </si>
  <si>
    <t>● visokoučinski osigurač NV 00 16A, komada 3</t>
  </si>
  <si>
    <t>● tropolni odvodnik prenapona tip 1+2 s izmjenjivim ulošcima, nazivna odvodna struja (8/20 µs) minimalno 30kA, struja munje (10/350 μs) minimalno 12,5kA, najviši trajni napon maksimalno 280V, komada 1</t>
  </si>
  <si>
    <t>● spojni materijal (kabeli za ožičenje, redne stezaljke, vijci, matice...itd)- komplet 1</t>
  </si>
  <si>
    <t>Mjerenje i izdavanje mjernog protokola</t>
  </si>
  <si>
    <t>Funkcionalno ispitivanje i stavljanje sustava pod napon</t>
  </si>
  <si>
    <r>
      <t>Obračun po m</t>
    </r>
    <r>
      <rPr>
        <vertAlign val="superscript"/>
        <sz val="9"/>
        <rFont val="Cambria"/>
        <family val="1"/>
      </rPr>
      <t>3</t>
    </r>
  </si>
  <si>
    <r>
      <t>Obračun po m</t>
    </r>
    <r>
      <rPr>
        <vertAlign val="superscript"/>
        <sz val="9"/>
        <rFont val="Cambria"/>
        <family val="1"/>
      </rPr>
      <t>2</t>
    </r>
  </si>
  <si>
    <t>Obračun po kilogramu</t>
  </si>
  <si>
    <t>Obračun po kopletu</t>
  </si>
  <si>
    <t>Obračun po metru</t>
  </si>
  <si>
    <t>Obračub po metru.</t>
  </si>
  <si>
    <t>Građevinski materijal i radovi</t>
  </si>
  <si>
    <t>Elektromontažni materijal i radovi</t>
  </si>
  <si>
    <t>Ukupno građevinski materijal i radovi</t>
  </si>
  <si>
    <t>UKUPNO (bez PDV-a):</t>
  </si>
  <si>
    <t xml:space="preserve"> </t>
  </si>
  <si>
    <t>Ručni iskop rova bez obzira na kategoriju zemljišta. Iskop materijala se vrši uz svu potrebnu zaštitu stabilnosti rova (razupiranje, odvodnja, zbijanje…itd), odlaganje iskopanog materijala (minimalno 0,3 m od ruba iskopa), razastiranje te čišćenje terena u zoni rova. Obračun po m3 iskopa u sraslom stanju prema projektu</t>
  </si>
  <si>
    <t>Dobava i ugradnja pijeska granulacije 0-3 mm za izradu zaštitne posteljice te ugradnja duž kanalizacijskog rova. Pijesak se polaže u dva sloja.</t>
  </si>
  <si>
    <t>Dobava i polaganje PEHD cijevi promjera 50mm, izdržljivosti 10 bara</t>
  </si>
  <si>
    <t>Dobava i ugradnja spojnice za PEHD cijev promjera 50mm, izdržljivosti 10 bara</t>
  </si>
  <si>
    <t>Dobava i ugradnja odstojnog držača cijevi
1x2 PEHD Ø50 mm</t>
  </si>
  <si>
    <t>Dobava i ugradnja odstojnog držača cijevi
2x2 PEHD Ø50 mm</t>
  </si>
  <si>
    <t>Dobava i ugradnja zaštitnog čepa za PEHD cijev promjera 50mm</t>
  </si>
  <si>
    <t>Dobava i ugradnja montažnog tipskog zdenca MZ D1 125 kN</t>
  </si>
  <si>
    <t>Dobava i ugradnja montažnog tipskog zdenca MZ D2 125 kN</t>
  </si>
  <si>
    <t xml:space="preserve">Dobava i ugradnja montažnog tipskog zdenca MZ D2-P 125 kN s uvodnicama za prihvat postojećih cijevi. </t>
  </si>
  <si>
    <t>Dobava i ugradnja žute plastične vrpce upozorenja za TK instalacije</t>
  </si>
  <si>
    <t>Dobava i ugradnja betona klase C8/10  za zaštitu cijevi DTK kanalizacije od mehaničkog oštećenja</t>
  </si>
  <si>
    <t>Ispitivanje prohodnosti cijevi DTK.  Jedinična cijena obuhvaća sav rad, opremu i materijal potreban za potpuno dovršenje stavke.</t>
  </si>
  <si>
    <t>Detekcija i iskolčenje postojećih instalacija (plin, vodovod, kanalizacija, TK kabeli, EE kabeli...itd)</t>
  </si>
  <si>
    <t>Iskolčenje trase TK kabelske kanalizacije</t>
  </si>
  <si>
    <t>Izrada geodetsko-katastarskog elaborata nove DTK kanalizacije</t>
  </si>
  <si>
    <t>UKUPNO GRAĐEVINSKI MATERIJAL I RADOVI (€):</t>
  </si>
  <si>
    <r>
      <t>Strojni iskop rova bez obzira na kategoriju zemljišta. Iskop materijala se vrši uz svu potrebnu zaštitu stabilnosti rova (razupiranje, odvodnja, zbijanje…itd), odlaganje iskopanog materijala (minimalno 0,3 m od ruba iskopa), razastiranje te čišćenje terena u zoni rova. Obračun po m</t>
    </r>
    <r>
      <rPr>
        <vertAlign val="superscript"/>
        <sz val="9"/>
        <rFont val="Cambria"/>
        <family val="1"/>
      </rPr>
      <t>3</t>
    </r>
    <r>
      <rPr>
        <sz val="9"/>
        <rFont val="Cambria"/>
        <family val="1"/>
      </rPr>
      <t xml:space="preserve"> iskopa u sraslom stanju prema projektu</t>
    </r>
  </si>
  <si>
    <r>
      <t>m</t>
    </r>
    <r>
      <rPr>
        <vertAlign val="superscript"/>
        <sz val="9"/>
        <rFont val="Cambria"/>
        <family val="1"/>
      </rPr>
      <t>3</t>
    </r>
  </si>
  <si>
    <r>
      <t>m</t>
    </r>
    <r>
      <rPr>
        <vertAlign val="superscript"/>
        <sz val="9"/>
        <color indexed="8"/>
        <rFont val="Cambria"/>
        <family val="1"/>
      </rPr>
      <t>2</t>
    </r>
  </si>
  <si>
    <t xml:space="preserve">   </t>
  </si>
  <si>
    <t>Postavljanje pješačkog drvenog ili metalnog  mostića na prilazima objektima preko otvorenih kanala, dimenzija do 75 cm x 200 cm, sa ogradom visine 100 cm</t>
  </si>
  <si>
    <t>Dobava i ugradnja pijeska granulacije 0-4 mm za izradu kabelske posteljice te ugradnja duž kabelskog rova. Pijesak se polaže u dva sloja.</t>
  </si>
  <si>
    <t>Zatrpavanje rova materijalom iz iskopa, sa nabijanjem i ispitivanjem modula stišljivosti. Uključno fino planiranje zatrpanog rova  prema postojećem terenu</t>
  </si>
  <si>
    <t>Dobava i ugradnja savitljivih dvoslojnih korugiranih PEHD cijevi  Ø160mm za zaštitu kabela i uzemljivača ispod prometnice</t>
  </si>
  <si>
    <t>Polaganje kabela po kanalu, uključno provlačenje kroz postavljene proturne cijevi. U cijenu uključen transport od skladišta do mjesta ugradnje i vraćanje ostataka na skladište</t>
  </si>
  <si>
    <t>●  1 kV kabel presjeka do 4x50 mm2</t>
  </si>
  <si>
    <t>●  1 kV kabel presjeka preko 4x50 mm2</t>
  </si>
  <si>
    <t>Polaganje bakrenog užeta u kanal s razmatanjem užeta i izradom spojeva</t>
  </si>
  <si>
    <t>Ugradnja samostojećeg razvodnog ormara, sa iskopom temeljne jame, odvozom iskopanog materijala, dobavom betona C16/20, izradom podloge od betona debljine 10 cm, postavom razvodnog ormara, te nakon polaganja kabela zatrpavanjem i nabijanjem oko razvodnog ormara</t>
  </si>
  <si>
    <t>Iskoličenje pozicije samostojećih razvodnih ormara</t>
  </si>
  <si>
    <t>Izrada geodetsko - katastarskog elaborata  položenih NN vodova</t>
  </si>
  <si>
    <t>ELEKTROMONTAŽNI MATERIJAL I RADOVI</t>
  </si>
  <si>
    <t>Dobava kabela tipa  NAYY 4x35 mm2</t>
  </si>
  <si>
    <t>Dobava kabela tipa  NAYY 4x150 mm2</t>
  </si>
  <si>
    <t>Dobava kabelske glave za kabele s plastičnom izolacijom presjeka 4x35 mm2</t>
  </si>
  <si>
    <t>Dobava kabelske glave za kabele s plastičnom izolacijom presjeka 4x150 mm2</t>
  </si>
  <si>
    <t>Dobava aluminijsko-bakrene kabelske 
stopice, uzdužno vodonepropusne za presjek vodiča 35mm2 te s rupom promjera 8mm</t>
  </si>
  <si>
    <t>Dobava aluminijsko-bakrene kabelske 
stopice, uzdužno vodonepropusne za presjek vodiča 150mm2 te s rupom promjera 12mm</t>
  </si>
  <si>
    <t>Dobava kabelske spojnice za spajanje kabela presjeka 4x35mm2 s plastičnom izolacijom</t>
  </si>
  <si>
    <t>Dobava spojne čahure za aluminijski kabel presjeka 35mm2</t>
  </si>
  <si>
    <t>Dobava bakrenog užeta Cu 50mm2. Jedinična cijena obuhvaća nabavu, prijevoz i polaganje kabela u rov te provlačenje kroz cijevi</t>
  </si>
  <si>
    <t xml:space="preserve">Dobava bakrene stopice M10 za bakreno uže presjeka 50mm2 </t>
  </si>
  <si>
    <t>Dobava bakrene kompresijske odvojne stezaljke H-izvedbe (dvije po spoju) na uzemljivačko bakreno uže presjeka 50mm2</t>
  </si>
  <si>
    <t>Izrada prijelaza sa podzemne mreže (4x150mm2) na nadzemnu SKS mrežu (4x70mm2). Uključuje sav materijal (spojne čahure, toploskupljajuće cijevi, izolacijske krpe, odvojne spojnice, PEHD cijevi, metalne zatezne trake...itd) i radove za dovršenje stavke.</t>
  </si>
  <si>
    <t>Izrada kabelskih završetaka (unutrašnja ili vanjska montaža) za kabele presjeka do 4x240+2,5 mm2</t>
  </si>
  <si>
    <t>Spajanje kabela u razdjelnom ormaru (sve 4 žile) s ugradnjom kabelskih stopica prešanjem za kabele presjeka do 4x240+2,5 mm2 ili spajanje na "V" spojnice</t>
  </si>
  <si>
    <t>Dobava i ugradnja samostojećeg kabelskog razdjelnog ormara s plastičnim temeljem,  oznake KRO 0, izrađenog iz poliestera, klasa zaštite IP44, sa slijedećom ugrađenom opremom:</t>
  </si>
  <si>
    <t>● bakarne sabirnice 50x5mm s vijcima za prihvat 3 rastavnih osiguračkih sklopki 400 A i dva direktna kabelska spoja, komada 4</t>
  </si>
  <si>
    <t>● potporni izolator 1 kV, komada 8</t>
  </si>
  <si>
    <t>● tropolna rastavna osiguračka pruga 160A, za
   osigurače NV 00, komada 1</t>
  </si>
  <si>
    <t>● tropolna rastavna osiguračka pruga 400A, za
   osigurače NV 2, komada 1</t>
  </si>
  <si>
    <t>● visokoučinski osigurač NV 00 35A, komada 3</t>
  </si>
  <si>
    <t>● visokoučinski osigurač NV 2 160A, komada 3</t>
  </si>
  <si>
    <t>Izrada kabelskih spojnica za kabele:</t>
  </si>
  <si>
    <t>●  presjeka do 4x50 mm2</t>
  </si>
  <si>
    <t>UKUPNO ELEKTROMONTAŽNI MATERIJAL I RADOVI (€):</t>
  </si>
  <si>
    <r>
      <t>Ručni iskop rova bez obzira na kategoriju zemljišta. Iskop materijala se vrši uz svu potrebnu zaštitu stabilnosti rova (razupiranje, odvodnja, zbijanje…itd), odlaganje iskopanog materijala (minimalno 0,3 m od ruba iskopa), razastiranje te čišćenje terena u zoni rova. Obračun po m</t>
    </r>
    <r>
      <rPr>
        <vertAlign val="superscript"/>
        <sz val="9"/>
        <rFont val="Cambria"/>
        <family val="1"/>
      </rPr>
      <t>3</t>
    </r>
    <r>
      <rPr>
        <sz val="9"/>
        <rFont val="Cambria"/>
        <family val="1"/>
      </rPr>
      <t xml:space="preserve"> iskopa u sraslom stanju prema projektu</t>
    </r>
  </si>
  <si>
    <t xml:space="preserve">Iskop građevinske jame za ugradnju zdenca MZ D2 bez obzira na kategoriju zemljišta. Iskop materijala se vrši uz svu potrebnu zaštitu stabilnosti jame (razupiranje, odvodnja, zbijanje…itd), odlaganje iskopanog materijala (minimalno 0,3 m od ruba iskopa), razastiranje te čišćenje terena u zoni jame. </t>
  </si>
  <si>
    <t xml:space="preserve">Iskop građevinske jame za ugradnju zdenca MZ D1 bez obzira na kategoriju zemljišta. Iskop materijala se vrši uz svu potrebnu zaštitu stabilnosti jame (razupiranje, odvodnja, zbijanje…itd), odlaganje iskopanog materijala (minimalno 0,3 m od ruba iskopa), razastiranje te čišćenje terena u zoni jame. </t>
  </si>
  <si>
    <t xml:space="preserve">Iskop građevinske jame za ugradnju zdenca MZ D2-P bez obzira na kategoriju zemljišta. Iskop materijala se vrši uz svu potrebnu zaštitu stabilnosti jame (razupiranje, odvodnja, zbijanje…itd), odlaganje iskopanog materijala (minimalno 0,3 m od ruba iskopa), razastiranje te čišćenje terena u zoni jame. </t>
  </si>
  <si>
    <r>
      <t>Obračun po m</t>
    </r>
    <r>
      <rPr>
        <vertAlign val="superscript"/>
        <sz val="9"/>
        <rFont val="Cambria"/>
        <family val="1"/>
      </rPr>
      <t>3</t>
    </r>
    <r>
      <rPr>
        <sz val="9"/>
        <rFont val="Cambria"/>
        <family val="1"/>
      </rPr>
      <t>.</t>
    </r>
  </si>
  <si>
    <r>
      <t>Obračun po m</t>
    </r>
    <r>
      <rPr>
        <vertAlign val="superscript"/>
        <sz val="9"/>
        <rFont val="Cambria"/>
        <family val="1"/>
      </rPr>
      <t>2</t>
    </r>
    <r>
      <rPr>
        <sz val="9"/>
        <rFont val="Cambria"/>
        <family val="1"/>
      </rPr>
      <t>.</t>
    </r>
  </si>
  <si>
    <t>/TROŠKOVNIK IZMJEŠTANJE NN MREŽE/</t>
  </si>
  <si>
    <r>
      <t>NN MREŽA - ukupno (</t>
    </r>
    <r>
      <rPr>
        <sz val="9"/>
        <rFont val="Calibri"/>
        <family val="2"/>
      </rPr>
      <t>€</t>
    </r>
    <r>
      <rPr>
        <sz val="9.9"/>
        <rFont val="Cambria"/>
        <family val="1"/>
      </rPr>
      <t>)</t>
    </r>
  </si>
  <si>
    <t>DTK KANALIZACIJA - ukupno (€):</t>
  </si>
  <si>
    <t>JAVNA RASVJETA - ukupno (€):</t>
  </si>
  <si>
    <t>VODOVOD - ukupno (€):</t>
  </si>
  <si>
    <t>OBORINSKA ODVODNJA - ukupno (€):</t>
  </si>
  <si>
    <t>PROMETNICA - ukupno (€):</t>
  </si>
  <si>
    <t>1</t>
  </si>
  <si>
    <t>1.1</t>
  </si>
  <si>
    <t>Iskolčenje trase cjevovoda i priključaka slivnika, separatora te objekta AB upojne građevine. Rad obuvaća sva geodetska mjerenja kojima se podaci iz projekta prenose na teren, osiguranje osi iskolčene trase, profiliranje, obnavljanje i održavanje iskolčenih oznaka na terenu za sve vrijeme građenja odnosno do predaje radova investitoru. Izvođač je dužan sve točke osigurati položajno i visinski tako da ih je u tijeku ili po završenom radu moguće lako obnoviti. Prije početka iskopa izvođač je dužan navedeni plan iskolčenja predati nadzornom inženjeru na uvid radi kontrole ispravnosti postupka. Izvođač ne smije početi sa radovima prije nego što dobije suglasnost nadzornog inženjera na ovu dokumentaciju. Iskolčenje trase provesti na temelju podataka iz projekta. Obračun po m' iskolčene trase i komadu AB upojne građevine i separatora.</t>
  </si>
  <si>
    <t>1.1.1</t>
  </si>
  <si>
    <t>Iskolčenje trase oborinskih kolektora</t>
  </si>
  <si>
    <t>1.1.2</t>
  </si>
  <si>
    <t>Iskolčenje trase priključaka slivnika i linijskih rešetki</t>
  </si>
  <si>
    <t>1.1.3</t>
  </si>
  <si>
    <t>Iskolčenje AB upojna građevina</t>
  </si>
  <si>
    <t>1.1.4</t>
  </si>
  <si>
    <t>Iskolčenje separatora</t>
  </si>
  <si>
    <t>2</t>
  </si>
  <si>
    <t>2.1</t>
  </si>
  <si>
    <t>2.2</t>
  </si>
  <si>
    <t>2.3</t>
  </si>
  <si>
    <t>2.4</t>
  </si>
  <si>
    <t>2.5</t>
  </si>
  <si>
    <t>2.6</t>
  </si>
  <si>
    <t>2.7</t>
  </si>
  <si>
    <t>2.8</t>
  </si>
  <si>
    <t>2.9</t>
  </si>
  <si>
    <t>2.9.1</t>
  </si>
  <si>
    <t>Planiranje dna rova za cijevi oborinske odvodnje</t>
  </si>
  <si>
    <t>2.9.2</t>
  </si>
  <si>
    <t>Planiranje dna jame za oborinska revizijska okna</t>
  </si>
  <si>
    <t>2.9.3</t>
  </si>
  <si>
    <t>Planiranje dna rova za cijevi priključka slivnika i linijskih rešetki</t>
  </si>
  <si>
    <t>2.9.4</t>
  </si>
  <si>
    <t>Planiranje dna jame za slivnike</t>
  </si>
  <si>
    <t>2.9.5</t>
  </si>
  <si>
    <t>Planiranje dna jame za linijske rešetke</t>
  </si>
  <si>
    <t>2.9.6</t>
  </si>
  <si>
    <t>Planiranje dna jame AB upojne građevine</t>
  </si>
  <si>
    <t>2.9.7</t>
  </si>
  <si>
    <t>Planiranje dna jame separatora</t>
  </si>
  <si>
    <t>2.10</t>
  </si>
  <si>
    <t>2.11</t>
  </si>
  <si>
    <t>2.12</t>
  </si>
  <si>
    <t xml:space="preserve">m' </t>
  </si>
  <si>
    <t>2.13</t>
  </si>
  <si>
    <t>2.14</t>
  </si>
  <si>
    <t>2.15</t>
  </si>
  <si>
    <t>2.16</t>
  </si>
  <si>
    <t>2.17</t>
  </si>
  <si>
    <t>2.18</t>
  </si>
  <si>
    <t>2.19</t>
  </si>
  <si>
    <t>2.20</t>
  </si>
  <si>
    <t>2.20.1</t>
  </si>
  <si>
    <t>Posteljica za cijevi oborinske odvodnje</t>
  </si>
  <si>
    <t>2.20.2</t>
  </si>
  <si>
    <t>Posteljica za cijevi prikljačaka slivnika i linijskih rešetki</t>
  </si>
  <si>
    <t>2.21</t>
  </si>
  <si>
    <t>2.22</t>
  </si>
  <si>
    <t>2.23</t>
  </si>
  <si>
    <t>2.24</t>
  </si>
  <si>
    <t>2.25</t>
  </si>
  <si>
    <t>2.26</t>
  </si>
  <si>
    <t>2.27</t>
  </si>
  <si>
    <t>2.28</t>
  </si>
  <si>
    <t>2.29</t>
  </si>
  <si>
    <t>2.30</t>
  </si>
  <si>
    <t>3</t>
  </si>
  <si>
    <t>3.1</t>
  </si>
  <si>
    <t>Nabava, doprema i ugradnja podložnog betona ispod AB ploče  za ugradnju poklopca okna debljine 10 cm, sa C16/20. Podložni beton je kvadratnog tlocrtnog oblika, veličine 1,40x1,40 m. U cijenu je uračunata izrada oplate, doprema, ugradnja te njega betona. Podložni prsten potrebno je izvesti prema detalju datom u grafičkom prilogu. Obračun po komadu izvedenog betonskog podložnog prstena.</t>
  </si>
  <si>
    <t>3.2</t>
  </si>
  <si>
    <t>Nabava, doprema i ugradnja podložnog betona ispod AB ploče  za ugradnju poklopca okna debljine 10 cm, sa C16/20. Podložni beton je kvadratnog tlocrtnog oblika, veličine 1,60x1,60 m. U cijenu je uračunata izrada oplate, doprema, ugradnja te njega betona. Podložni prsten potrebno je izvesti prema detalju datom u grafičkom prilogu. Obračun po komadu izvedenog betonskog podložnog prstena.</t>
  </si>
  <si>
    <t>3.3</t>
  </si>
  <si>
    <t>3.4</t>
  </si>
  <si>
    <t>3.5</t>
  </si>
  <si>
    <t>3.5.1</t>
  </si>
  <si>
    <t>Izrada oplate trakastih temelja upojne građevine</t>
  </si>
  <si>
    <t>3.5.2</t>
  </si>
  <si>
    <t>Armiranje trakastih temelja upojne građevine</t>
  </si>
  <si>
    <t>3.5.3</t>
  </si>
  <si>
    <t>Betoniranje trakastih temelja upojne građevine</t>
  </si>
  <si>
    <t>3.6</t>
  </si>
  <si>
    <t>3.6.1</t>
  </si>
  <si>
    <t>Izrada oplate nosivih zidova upojne građevine</t>
  </si>
  <si>
    <t>3.6.2</t>
  </si>
  <si>
    <t>Armiranje nosivih zidova upojne građevine</t>
  </si>
  <si>
    <t>3.6.3</t>
  </si>
  <si>
    <t>Betoniranje nosivih zidova upojne građevine</t>
  </si>
  <si>
    <t>3.7</t>
  </si>
  <si>
    <t>3.7.1</t>
  </si>
  <si>
    <t>Izrada oplate gornje nosive ploče upojne građevine</t>
  </si>
  <si>
    <t>3.7.2</t>
  </si>
  <si>
    <t>Armiranje gornje nosive ploče upojne građevine</t>
  </si>
  <si>
    <t>3.7.3</t>
  </si>
  <si>
    <t>Betoniranje gornje nosive ploče upojne građevine</t>
  </si>
  <si>
    <t>3.8</t>
  </si>
  <si>
    <t>3.9</t>
  </si>
  <si>
    <t>3.10</t>
  </si>
  <si>
    <t>3.11</t>
  </si>
  <si>
    <t>3.12</t>
  </si>
  <si>
    <t>3.12.2</t>
  </si>
  <si>
    <t>Armiranje donje nosive ploče linijskog kanala</t>
  </si>
  <si>
    <t>3.12.3</t>
  </si>
  <si>
    <t>Betoniranje donje nosive ploče linijskog kanala</t>
  </si>
  <si>
    <t>3.13</t>
  </si>
  <si>
    <t>3.13.1</t>
  </si>
  <si>
    <t>Izrada oplate zidova linijskog kanala</t>
  </si>
  <si>
    <t>3.13.2</t>
  </si>
  <si>
    <t>Armiranje zidova linijskog kanala</t>
  </si>
  <si>
    <t>3.13.3</t>
  </si>
  <si>
    <t>Betoniranje zidova ploče linijskog kanala</t>
  </si>
  <si>
    <t>4</t>
  </si>
  <si>
    <t>4.1</t>
  </si>
  <si>
    <t>4.2</t>
  </si>
  <si>
    <t>4.3</t>
  </si>
  <si>
    <t>4.4</t>
  </si>
  <si>
    <t>4.5</t>
  </si>
  <si>
    <t>4.6</t>
  </si>
  <si>
    <t>4.7</t>
  </si>
  <si>
    <t>4.8</t>
  </si>
  <si>
    <t xml:space="preserve">Nabava, doprema i ugradnja separatora lakih tekućina. Separator mora biti konstruiran, izrađen i testiran prema HRN EN 858,  nazivne veličine NS20 (protoka 20l/s) s integriranom taložnicom kapaciteta 2.000 lit. Separator mora imati učinkovitosti izdvajanja lakih tekućina klase I - lakih tekućina u izlaznoj vodi do 5mg/l.
</t>
  </si>
  <si>
    <t>Separator mora imati zapremninu izdvojenih lakih tekućina min. 1163 litara, dok ukupni kapacitet ne smije biti veći od 7730 litara. 
Uljev i izljev separatora moraju DN 200 utični spoj s kliznom brtvom (prema HRN EN 1401 - UKC cijevi).
Dubina uljevne cijevi, mjereno od kote poklopca do kote dna cijevi uljeva  T= 2,20 m. Separator se treba isporučivati s poklopcem prema HRN EN 124 klase nosivosti D400, svijetlog otvora promjera 600mm, s natipsom "SEPARATOR".</t>
  </si>
  <si>
    <t>4.9</t>
  </si>
  <si>
    <t>Nabava, doprema i ugradnja rešetki za linijski kanal prema detalju u grafičkom prilogu. Lijevano-željezne tipske kišne rešetke za linijske rešetke veličine su 520x370 mm, nosivosti 40 tona (400 kN).U cijenu je uračunat sav potrebni materijal i rad. Obračun po komadu nabavljene, dopremljene i ugrađene rešetke.</t>
  </si>
  <si>
    <t>4.9.1</t>
  </si>
  <si>
    <t>spoj na okno RO5</t>
  </si>
  <si>
    <t>4.9.2</t>
  </si>
  <si>
    <t>spoj na okno RO6</t>
  </si>
  <si>
    <t>4.10</t>
  </si>
  <si>
    <t>5</t>
  </si>
  <si>
    <t>5.1</t>
  </si>
  <si>
    <t>5.1.1</t>
  </si>
  <si>
    <t xml:space="preserve"> cijevi DN 200 mm</t>
  </si>
  <si>
    <t>5.1.2</t>
  </si>
  <si>
    <t xml:space="preserve"> cijevi DN 315 mm</t>
  </si>
  <si>
    <t>5.2</t>
  </si>
  <si>
    <t>5.3</t>
  </si>
  <si>
    <t>Nabava, doprema i ugradnja polietilenskih (PE) revizijskih okana unutarnjeg promjera DN 800 mm za odvodnju, prosječne visine 2 m. Zbog osiguranja vodonepropusnosti svi elementi okna moraju biti izrađeni tehnikom roto lijeva i tvornički zavareni. Završetak okna izveden je s konusnim nastavkom svijetlog otvora DN625 mm. Cijevni priključci izvode se u bazi okna tvornički zavareni od spojnica prema promjeru i kutu određenom projektom. Okna trebaju biti sukladna svim zahtjevima HRN EN 13598-2:2009. Okno treba biti ispitano i vodonepropusno u skladu s normom HRN EN 1277. Obodne čvrstoće minimalno SN2 (2 kN/m²) ispitano prema HRN EN ISO 9969. U jediničnu cijenu stavke uračunate su spojnice za PVC cijevi, navareni jahači koji omogućuju stabilnost okna tijekom ugradnje, razvoz duž trase, spuštanje u rov i ugradnja prema uvjetima iz projekta te sav rad, dodatni materijal i pribor, ugradnja i spajanje da se postigne vodonepropusnost. Obračun po komadu nabavljenog, dopremljenog i ugrađenog okna.</t>
  </si>
  <si>
    <t>5.4</t>
  </si>
  <si>
    <t>Nabava, doprema i ugradnja drenažnih poliesterskih (GRP) revizijskih okana unutarnjeg promjera DN 1000 mm za odvodnju, prosječne visine 2.8 m. Okna nemaju kinetu, te moraju imati performacije po oplošju okna do visine 1.25 m od dna okna, na razmacima od 20 cm u vertikalnom i horizontalnom smjeru, sve prema detalju iz projekta. Zbog osiguranja vodonepropusnosti svi elementi okna moraju biti izrađeni tehnikom roto lijeva i tvornički zavareni. Cijevni priključci izvode se u bazi okna tvornički zavareni od spojnica prema promjeru i kutu određenom projektom. Okna trebaju biti sukladna svim zahtjevima HRN EN 13598-2:2009. Okno treba biti ispitano i vodonepropusno u skladu s normom HRN EN 1277. Obodne čvrstoće minimalno SN2 (2 kN/m²) ispitano prema HRN EN ISO 9969. U jediničnu cijenu stavke uračunate su spojnice za PVC cijevi, navareni jahači koji omogućuju stabilnost okna tijekom ugradnje, razvoz duž trase, spuštanje u rov i ugradnja prema uvjetima iz projekta te sav rad, dodatni materijal i pribor, ugradnja i spajanje da se postigne vodonepropusnost. Obračun po komadu nabavljenog, dopremljenog i ugrađenog okna.</t>
  </si>
  <si>
    <t>5.5</t>
  </si>
  <si>
    <t>Ispitivanje cjevovoda na nepropusnost (tlačna proba) od osobe akreditirane za tu vrstu radova. U stavku je uključena montaža i demontaža privremenog dovoda vode i spojeva, aparata za tlačenje s manometrom i kontrolnim manometrom, dobava vode, punjenje cjevovoda vodom, tlačenje pumpom (ako je potrebno), ispuštanje vode i propisani ispravak eventualne neispravnosti. Prije punjenja cjevovoda vodom mora biti izvršeno osiguranje i ukrućenje na svim krivinama (kod tlačnih cjevovoda) i krajevima cjevovoda te djelomično zatrpavanje cijevi sitnozrnastim materijalom osim na spojevima kako bi se postigla sigurnost, da uspostavljeni pritisak ne bi pomaknuo ili digao cijev te oštetio spojeve i cijevi kao i doveo u opasnost radnike-montere. Prilikom ispitivanja zabranjuje se svaki rad u rovu. Punjenje cijevi izvesti polagano iz najniže točke da zrak iz cijevi može slobodno izaći. Obračun po m' cjevovoda.</t>
  </si>
  <si>
    <t>5.5.1</t>
  </si>
  <si>
    <t>Ispitivanje oborinskih kolektora</t>
  </si>
  <si>
    <t>5.5.2</t>
  </si>
  <si>
    <t>Ispitivanje priključaka slivnika i linijskih rešetki</t>
  </si>
  <si>
    <t>6</t>
  </si>
  <si>
    <t>6.1</t>
  </si>
  <si>
    <t>6.2</t>
  </si>
  <si>
    <t>6.3</t>
  </si>
  <si>
    <t xml:space="preserve">Strojni iskop rova za cijevi odvodnje bez obzira na kategoriju terena, s odbacivanjem iskopanog materijala na jednu stranu rova na udaljenost najmanje 1,0 m od ruba rova da bi se omogućilo nesmetano raznošenje cijevi duž rova i spuštanje u rov. Dubina rova prema uzdužnom profilu, a širina rova je prema detalju u grafičkom prilogu. U jediničnu cijenu uračunato je uklanjanje obrušenog materijala u rovu (u bilo kojoj fazi radova, odnosno radi vremenskih nepogoda), te eventualno crpljenje podzemne ili nadošle vode. Stavka uključuje eventualno potrebno razupiranje jame što će se odrediti na licu mjesta za vrijeme iskopa, u ovisnosti o kategoriji tla i uz suglasnost nadzornog inženjera. Obračun količina se vrši po idealnom pravokutnom profilu iskopa, do dimenzija predviđenih u projektu. Prekopi nisu obuhvaćeni stavkom, eventualne prekope izvođač mora uračunati u jediničnu cijenu. Strane rova moraju biti ravne, a rubovi oštri. </t>
  </si>
  <si>
    <t xml:space="preserve">Strojni iskop proširenja kanala za revizijska okna s odbacivanjem iskopanog materijala na jednu stranu jame na udaljenost najmanje 1,0 m od ruba jame. Tlocrtne dimenzije jame 1,6x1,6 m, a dubina jame prema uzdužnim profilima (povećanje dubine iskopa za debljinu posteljice ispod okna te debljinu kinete okna). U jediničnu cijenu uračunato je uklanjanje obrušenog materijala u jami u bilo kojoj fazi radova odnosno radi vremenskih nepogoda te eventualno crpljenje podzemne ili nadošle vode. Stavka uključuje eventualno potrebno razupiranje jame što će se odrediti na licu mjesta za vrijeme iskopa, u ovisnosti o kategoriji tla i uz suglasnost nadzornog inženjera. Obračun količina se vrši po idealnom pravokutnom profilu iskopa, do dimenzija predviđenih u projektu. Prekopi nisu obuhvaćeni stavkom, eventualne prekope izvođač mora uračunati u jediničnu cijenu. Strane rova moraju biti ravne, a rubovi oštri. </t>
  </si>
  <si>
    <t xml:space="preserve">Strojni iskop građevinske jame AB upojne građevine s odbacivanjem iskopanog materijala na jednu stranu jame na udaljenost najmanje 3,0 m od ruba jame. Tlocrtne dimenzije i dubina jame prema grafičkom prilogu. U jediničnu cijenu uračunato je uklanjanje obrušenog materijala u jami u bilo kojoj fazi radova odnosno radi vremenskih nepogoda. Stavka uključuje eventualno potrebno razupiranje jame što će se odrediti na licu mjesta za vrijeme iskopa, u ovisnosti o kategoriji tla i uz suglasnost nadzornog inženjera. Obračun količina se vrši po idealnom pravokutnom profilu iskopa, do dimenzija predviđenih u projektu. Prekopi nisu obuhvaćeni stavkom, eventualne prekope izvođač mora uračunati u jediničnu cijenu. Strane rova moraju biti ravne, a rubovi oštri. </t>
  </si>
  <si>
    <t xml:space="preserve">Strojni iskop građevinske jame separatora s odbacivanjem iskopanog materijala na jednu stranu jame na udaljenost najmanje 3,0 m od ruba jame. Tlocrtne dimenzije i dubina jame prema grafičkom prilogu. U jediničnu cijenu uračunato je uklanjanje obrušenog materijala u jami u bilo kojoj fazi radova odnosno radi vremenskih nepogoda. Stavka uključuje eventualno potrebno razupiranje jame što će se odrediti na licu mjesta za vrijeme iskopa, u ovisnosti o kategoriji tla i uz suglasnost nadzornog inženjera. Obračun količina se vrši po idealnom pravokutnom profilu iskopa, do dimenzija predviđenih u projektu. Prekopi nisu obuhvaćeni stavkom, eventualne prekope izvođač mora uračunati u jediničnu cijenu. Strane rova moraju biti ravne, a rubovi oštri. </t>
  </si>
  <si>
    <t xml:space="preserve">Ručni iskop na mjestima gdje je to radi sigurnosnih razloga obvezno na križanjima projektiranog cjevovoda i drugih instalacija, u blizini postojećih instalacija, u blizini postojećih okana, te prema posebnim uvjetima poduzeća koja upravljaju pojedinim instalacijama. </t>
  </si>
  <si>
    <t xml:space="preserve"> Obračun po m3 iskopa u sraslom stanju bez obzira na kategoriju terena.</t>
  </si>
  <si>
    <t xml:space="preserve">Strojni iskop rova širine 70 cm, a prosječne dubine 60 cm mjereno od nivoa posteljice za priključke slivnika i priključke linijskih rešetki. Iskopani materijal odlaže se 1,0 m od ruba rova. Obračun količina se vrši po idealnom pravokutnom profilu iskopa. Prekopi nisu obuhvaćeni stavkom, eventualne prekope izvođač mora uračunati u jediničnu cijenu. </t>
  </si>
  <si>
    <t>Obračun po m'  ugrađenog materijala.</t>
  </si>
  <si>
    <t xml:space="preserve">Izrada kamenog nabačaja oko upojne građevine uz zidove s preforacijama, materijalom veličine zrna 15-30 cm na prethodno postavljeni geotekstil. Zatrpavanje se vrši do visine cca 2,6 m od donjeg ruba temelja. U stavku je uključena nabava, doprema, razvažanje duž trase te pažljivo slaganje. </t>
  </si>
  <si>
    <t xml:space="preserve">Izrada kamenog nabačaja oko drenažnih okana, materijalom veličine zrna 15-30 cm na prethodno postavljeni geotekstil. Zatrpavanje se vrši do visine cca 1,5 m od prethodnog kamenog nabačaja dna jame drenažnog okna . U stavku je uključena nabava, doprema, razvažanje duž trase te pažljivo slaganje. </t>
  </si>
  <si>
    <t>Izrada kamenog nabačaja oko drenažnih cijevi, materijalom veličine zrna 15-30 cm na prethodno postavljeni geotekstil. Zatrpavanje se vrši do visine cca 0,65 m od prethodnog kamenog nabačaja jame drenažnog okna. U stavku je uključena nabava, doprema, razvažanje duž trase te pažljivo slaganje.</t>
  </si>
  <si>
    <t xml:space="preserve">Izrada kamenog nabačaja unutar drenažnih okana, materijalom veličine zrna do 10 cm. Zatrpavanje okna ispunom se vrši do visine cca 1,25 m. U stavku je uključena nabava, doprema, razvažanje duž trase te pažljivo slaganje. </t>
  </si>
  <si>
    <t>Strojna izrada i uređenje nosivog tla (dna građevinske jame) ispod separatora od kamenog materijala veličine zrna 64 mm. U cijenu je uključena nabava kamenih prirodnih ili drobljenih zrnatih materijala kakvoće i granulacije prema zahtjevima projekta i OTU, utovar, prijevoz i ugradnja (strojno razastiranje, planiranje i zbijanje do traženog modula stišljivosti ili stupnja zbijenosti) na uređenu i preuzetu podlogu. Modul stišljivosti mjeren kružnom pločom Ø30 cm iznosi Ms=100 MN/m2 U cijenu ulazi sav potreban materijal i rad. Radove izvoditi sukladno O.T.U. 2-08.2.</t>
  </si>
  <si>
    <t xml:space="preserve">Zatrpavanje rova cjevovoda oko i 30 cm iznad tjemena cijevi sitnozrnatim kamenim materijalom maksimalne veličine zrna 8 mm. Zatrpavanje biranim materijalom iz iskopa nije dozvoljeno. Zatrpavanje vršiti na način da spojevi cijevi ostanu slobodni sve dok se ne ispita vodonepropusnost cjevovoda. Pri tome će na sredini cijevi visina nasutog materijala iznad tjemena biti znatno veća od 30 cm tako da se nakon uspješno provedenog ispitivanja vodonepropusnosti razastiranjem preko spojeva (naglavaka) i nabijanjem duž cijelog cjevovoda i po čitavoj širini rova postigne jednolika debljina nadsloja od 30 cm iznad tjemena cijevi. U stavku je uključena nabava, doprema, razvažanje duž trase, ubacivanje, razastiranje te nabijanje. </t>
  </si>
  <si>
    <t xml:space="preserve">Zatrpavanje rova cjevovoda priključaka slivnika i priključaka linijskih rešetki do razine tjemena cijevi sitnozrnatim kamenim materijalom maksimalne veličine zrna 8 mm. Zatrpavanje biranim materijalom iz iskopa nije dozvoljeno. U stavku je uključena nabava, doprema, razvažanje duž trase, ubacivanje, razastiranje te nabijanje. </t>
  </si>
  <si>
    <t>Zatrpavanje građevinskih jama revizijskih okana 40 cm oko okna sitnozrnatim kamenim materijalom maksimalne veličine zrna 8 mm. Zatrpavanje biranim materijalom iz iskopa nije dozvoljeno. Zatrpavanje se vršiti na način da spojevi cijevi i okana ostanu slobodni sve dok se ne ispita vodonepropusnost cjevovoda. U stavku je uključena nabava, doprema, razvažanje duž trase, ubacivanje, razastiranje te nabijanje.</t>
  </si>
  <si>
    <t xml:space="preserve">Zatrpavanje građevinske jame separatora, materijalom iz iskopa (u ovom materijalu ne smije biti kamenja promjera većeg od 12 cm te raslinja i humusa). Strojno nasipanje i razastiranje, prema potrebi vlaženje ili sušenje, planiranje nasipanih slojeva debljine i nagiba prema projektu do donjeg stroja prometnice, te zbijanje s odgovarajućim sredstvima, a prema odredbama OTU. U cijenu je uključen sav rad i materijal, utovar i transport iz trase, te manipulacija materijalom duž trase. Sve u skladu s točkom 2-09. OTU-a. Materijal nabijati strojnim i ručnim nabijačima u slojevima od 30 cm, a završni sloj sabiti na modul stišljivosti Ms 40 MN/m2. </t>
  </si>
  <si>
    <r>
      <t>Obračun po m</t>
    </r>
    <r>
      <rPr>
        <vertAlign val="superscript"/>
        <sz val="9"/>
        <rFont val="Cambria"/>
        <family val="1"/>
      </rPr>
      <t>3</t>
    </r>
    <r>
      <rPr>
        <sz val="9"/>
        <rFont val="Cambria"/>
        <family val="1"/>
      </rPr>
      <t xml:space="preserve"> iskopanog materijala u sraslom stanju.</t>
    </r>
  </si>
  <si>
    <r>
      <t>m</t>
    </r>
    <r>
      <rPr>
        <vertAlign val="superscript"/>
        <sz val="9"/>
        <rFont val="Cambria"/>
        <family val="1"/>
      </rPr>
      <t>3</t>
    </r>
  </si>
  <si>
    <r>
      <t>Strojni iskop jame za slivnike tlocrtne površine 1,0x1,0 m, a dubine 1,2 m mjereno od nivoa posteljice prema detalju. Iskopani materijal odlaže se 1,0 m od ruba rova. Obračun količina se vrši po idealnom pravokutnom profilu iskopa. Prekopi nisu obuhvaćeni stavkom, eventualne prekope izvođač mora uračunati u jediničnu cijenu. Obračun po m</t>
    </r>
    <r>
      <rPr>
        <vertAlign val="superscript"/>
        <sz val="9"/>
        <rFont val="Cambria"/>
        <family val="1"/>
      </rPr>
      <t>3</t>
    </r>
    <r>
      <rPr>
        <sz val="9"/>
        <rFont val="Cambria"/>
        <family val="1"/>
      </rPr>
      <t xml:space="preserve"> iskopa u sraslom stanju bez obzira na kategoriju terena.</t>
    </r>
  </si>
  <si>
    <r>
      <t>Obračun po m</t>
    </r>
    <r>
      <rPr>
        <vertAlign val="superscript"/>
        <sz val="9"/>
        <rFont val="Cambria"/>
        <family val="1"/>
      </rPr>
      <t>3</t>
    </r>
    <r>
      <rPr>
        <sz val="9"/>
        <rFont val="Cambria"/>
        <family val="1"/>
      </rPr>
      <t xml:space="preserve"> </t>
    </r>
  </si>
  <si>
    <r>
      <t>Strojni iskop rova za kanale linijskih rešetki širine 120 cm, a  dubine prema detalju iz grafičkih priloga. Iskopani materijal odlaže se 1,0 m od ruba rova. Obračun količina se vrši po idealnom pravokutnom profilu iskopa. Prekopi nisu obuhvaćeni stavkom, eventualne prekope izvođač mora uračunati u jediničnu cijenu. Obračun po m</t>
    </r>
    <r>
      <rPr>
        <vertAlign val="superscript"/>
        <sz val="9"/>
        <rFont val="Cambria"/>
        <family val="1"/>
      </rPr>
      <t>3</t>
    </r>
    <r>
      <rPr>
        <sz val="9"/>
        <rFont val="Cambria"/>
        <family val="1"/>
      </rPr>
      <t xml:space="preserve"> iskopa u sraslom stanju bez obzira na kategoriju terena.</t>
    </r>
  </si>
  <si>
    <r>
      <t>Planiranje dna rova cjevovoda i građevnih jama prema projektiranoj širini i uzdužnom padu dna rova. Dno rova mora biti isplanirano na točnost +/- 2 cm i mora biti tvrdo. Stavkom je predviđeno otesavanje, planiranje i djelomično nabijanje dna rova s izbacivanjem suvišnog materijala iz rova na udaljenost min. 1 m od ruba rova. Obračun po m</t>
    </r>
    <r>
      <rPr>
        <vertAlign val="superscript"/>
        <sz val="9"/>
        <rFont val="Cambria"/>
        <family val="1"/>
      </rPr>
      <t>2</t>
    </r>
    <r>
      <rPr>
        <sz val="9"/>
        <rFont val="Cambria"/>
        <family val="1"/>
      </rPr>
      <t xml:space="preserve"> isplanirane površine.</t>
    </r>
  </si>
  <si>
    <r>
      <t>m</t>
    </r>
    <r>
      <rPr>
        <vertAlign val="superscript"/>
        <sz val="9"/>
        <rFont val="Cambria"/>
        <family val="1"/>
      </rPr>
      <t>2</t>
    </r>
  </si>
  <si>
    <r>
      <t>Nabava, doprema, raznošenje te ugradnja getekstila 300 g/m</t>
    </r>
    <r>
      <rPr>
        <vertAlign val="superscript"/>
        <sz val="9"/>
        <rFont val="Cambria"/>
        <family val="1"/>
      </rPr>
      <t xml:space="preserve">2 </t>
    </r>
    <r>
      <rPr>
        <sz val="9"/>
        <rFont val="Cambria"/>
        <family val="1"/>
      </rPr>
      <t>u jamu AB upojne građevine. Geotekstil je potrebno postaviti u građevinskoj jami po dnu i bočnim stranama gdje se kasnije izvodi kameni nabačaj (prema procjednim stranama). Prilikom postavljanja po dnu, geotekstil je potreno produžiti po bočnim stranama do vrha jame kako bi se osigurala što kompaktnija zaštita od prodora sitnih čestica nakon izvedbe kamenog nabačaja. Ugradnju geotekstila potrebno je izvesti prema detalju u grafičkom prilogu.</t>
    </r>
  </si>
  <si>
    <r>
      <t>Obračun po m</t>
    </r>
    <r>
      <rPr>
        <vertAlign val="superscript"/>
        <sz val="9"/>
        <rFont val="Cambria"/>
        <family val="1"/>
      </rPr>
      <t xml:space="preserve">2 </t>
    </r>
    <r>
      <rPr>
        <sz val="9"/>
        <rFont val="Cambria"/>
        <family val="1"/>
      </rPr>
      <t>ugrađenog materijala</t>
    </r>
  </si>
  <si>
    <r>
      <t>Nabava, doprema, raznošenje te ugradnja getekstila 180 g/m</t>
    </r>
    <r>
      <rPr>
        <vertAlign val="superscript"/>
        <sz val="9"/>
        <rFont val="Cambria"/>
        <family val="1"/>
      </rPr>
      <t xml:space="preserve">2 </t>
    </r>
    <r>
      <rPr>
        <sz val="9"/>
        <rFont val="Cambria"/>
        <family val="1"/>
      </rPr>
      <t>u jamu drenažnih okana. Geotekstil je potrebno postaviti u građevinskoj jami po dnu i bočnim stranama gdje se kasnije izvodi kameni nabačaj (prema procjednim stranama). Prilikom postavljanja po dnu, geotekstil je potreno produžiti po bočnim stranama do vrha jame kako bi se osigurala što kompaktnija zaštita od prodora sitnih čestica nakon izvedbe kamenog nabačaja. Ugradnju geotekstila potrebno je izvesti prema detalju u grafičkom prilogu. Obračun po m</t>
    </r>
    <r>
      <rPr>
        <vertAlign val="superscript"/>
        <sz val="9"/>
        <rFont val="Cambria"/>
        <family val="1"/>
      </rPr>
      <t xml:space="preserve">2 </t>
    </r>
    <r>
      <rPr>
        <sz val="9"/>
        <rFont val="Cambria"/>
        <family val="1"/>
      </rPr>
      <t>ugrađenog materijala.</t>
    </r>
  </si>
  <si>
    <r>
      <t>Nabava, doprema, raznošenje te ugradnja getekstila 180 g/m</t>
    </r>
    <r>
      <rPr>
        <vertAlign val="superscript"/>
        <sz val="9"/>
        <rFont val="Cambria"/>
        <family val="1"/>
      </rPr>
      <t xml:space="preserve">2 </t>
    </r>
    <r>
      <rPr>
        <sz val="9"/>
        <rFont val="Cambria"/>
        <family val="1"/>
      </rPr>
      <t xml:space="preserve">u oko drenažnih cijevi. Geotekstil je potrebno postaviti po dnu i bočnim stranama gdje se kasnije izvodi kameni nabačaj (prema procjednim stranama) te poviše drenažne cijevi nakon što se izvede kameni nabačaj. Prilikom postavljanja po dnu, geotekstil je potreno produžiti po bočnim stranama do vrha rova kako bi se osigurala što kompaktnija zaštita od prodora sitnih čestica nakon izvedbe kamenog nabačaja. Ugradnju geotekstila potrebno je izvesti prema detalju u grafičkom prilogu. </t>
    </r>
  </si>
  <si>
    <r>
      <t>Nabava, doprema, raznošenje, pažljivo slaganje kamenog sloja po dnu jame AB upojne građevine na prethodno postavljeni getekstil 300 g/m</t>
    </r>
    <r>
      <rPr>
        <vertAlign val="superscript"/>
        <sz val="9"/>
        <rFont val="Cambria"/>
        <family val="1"/>
      </rPr>
      <t>2</t>
    </r>
    <r>
      <rPr>
        <sz val="9"/>
        <rFont val="Cambria"/>
        <family val="1"/>
      </rPr>
      <t xml:space="preserve"> materijalom veličine zrna 15-30 cm. Kameni sloj je debljine 60 cm. </t>
    </r>
  </si>
  <si>
    <r>
      <t>Obračun po m</t>
    </r>
    <r>
      <rPr>
        <vertAlign val="superscript"/>
        <sz val="9"/>
        <rFont val="Cambria"/>
        <family val="1"/>
      </rPr>
      <t>3</t>
    </r>
    <r>
      <rPr>
        <sz val="9"/>
        <rFont val="Cambria"/>
        <family val="1"/>
      </rPr>
      <t xml:space="preserve"> ugrađenog materijala u složenom stanju</t>
    </r>
  </si>
  <si>
    <r>
      <t>Nabava, doprema, raznošenje, pažljivo slaganje kamenog sloja po dnu jame drenažnog okna na prethodno postavljeni getekstil 180 g/m</t>
    </r>
    <r>
      <rPr>
        <vertAlign val="superscript"/>
        <sz val="9"/>
        <rFont val="Cambria"/>
        <family val="1"/>
      </rPr>
      <t>2</t>
    </r>
    <r>
      <rPr>
        <sz val="9"/>
        <rFont val="Cambria"/>
        <family val="1"/>
      </rPr>
      <t xml:space="preserve"> materijalom veličine zrna 15-30 cm. Kameni sloj je debljine 50 cm.</t>
    </r>
  </si>
  <si>
    <r>
      <t>Izrada zaštite geotekstila iznad kamenog nabačaja pijeskom granulacije 0-4 mm u sloju debljine 25 cm. U stavku je uključena nabava, doprema, razvažanje duž trase, ubacivanje, razastiranje te nabijanje lakim mehaničkim nabijačem do zbijenosti 40 MN/m</t>
    </r>
    <r>
      <rPr>
        <vertAlign val="superscript"/>
        <sz val="9"/>
        <rFont val="Cambria"/>
        <family val="1"/>
      </rPr>
      <t>2</t>
    </r>
    <r>
      <rPr>
        <sz val="9"/>
        <rFont val="Cambria"/>
        <family val="1"/>
      </rPr>
      <t>. Obračun po m</t>
    </r>
    <r>
      <rPr>
        <vertAlign val="superscript"/>
        <sz val="9"/>
        <rFont val="Cambria"/>
        <family val="1"/>
      </rPr>
      <t>3</t>
    </r>
    <r>
      <rPr>
        <sz val="9"/>
        <rFont val="Cambria"/>
        <family val="1"/>
      </rPr>
      <t xml:space="preserve"> materijala u nabijenom stanju. Stavka je vezana za upojnu građevinu.</t>
    </r>
  </si>
  <si>
    <r>
      <t>Obračun po m</t>
    </r>
    <r>
      <rPr>
        <vertAlign val="superscript"/>
        <sz val="9"/>
        <rFont val="Cambria"/>
        <family val="1"/>
      </rPr>
      <t>3</t>
    </r>
    <r>
      <rPr>
        <sz val="9"/>
        <rFont val="Cambria"/>
        <family val="1"/>
      </rPr>
      <t xml:space="preserve"> materijala u nabijenom stanju</t>
    </r>
  </si>
  <si>
    <r>
      <t>Nabava, doprema, raznošenje, ubacivanje, grubo i fino planiranje te nabijanje posteljice od sitnozrnatog kamenog materijala maksimalne večine zrna 8 mm. Posteljica je debljine 10 cm. Cijevi moraju ravnomjerno nalijegati na posteljicu čitavom dužinom, a na mjestu spojeva treba ostaviti udubljenje za izradu spojeva. Posteljicu za cijevi treba izvesti u skladu s HRN EN 1610. Obračun po m</t>
    </r>
    <r>
      <rPr>
        <vertAlign val="superscript"/>
        <sz val="9"/>
        <rFont val="Cambria"/>
        <family val="1"/>
      </rPr>
      <t>3</t>
    </r>
    <r>
      <rPr>
        <sz val="9"/>
        <rFont val="Cambria"/>
        <family val="1"/>
      </rPr>
      <t xml:space="preserve"> ugrađenog materijala u nabijenom stanju.</t>
    </r>
  </si>
  <si>
    <r>
      <t>Nabava, doprema, raznošenje, ubacivanje, grubo i fino planiranje te nabijanje podložnog sloja ispod montažnih revizijskih okana materijalom granulacije 0-8 mm. Podložni sloj je debljine 20 cm. Okno mora ravnomjerno nalijegati svojim dnom na podložni sloj. Obračun po m</t>
    </r>
    <r>
      <rPr>
        <vertAlign val="superscript"/>
        <sz val="9"/>
        <rFont val="Cambria"/>
        <family val="1"/>
      </rPr>
      <t>3</t>
    </r>
    <r>
      <rPr>
        <sz val="9"/>
        <rFont val="Cambria"/>
        <family val="1"/>
      </rPr>
      <t xml:space="preserve"> ugrađenog materijala u nabijenom stanju. Stavka vezana za okna koja se nalaze u zelenim površinama.</t>
    </r>
  </si>
  <si>
    <r>
      <t>Obračun po m</t>
    </r>
    <r>
      <rPr>
        <vertAlign val="superscript"/>
        <sz val="9"/>
        <rFont val="Cambria"/>
        <family val="1"/>
      </rPr>
      <t>3</t>
    </r>
    <r>
      <rPr>
        <sz val="9"/>
        <rFont val="Cambria"/>
        <family val="1"/>
      </rPr>
      <t xml:space="preserve"> ugrađenog materijala u nabijenom stanju</t>
    </r>
  </si>
  <si>
    <r>
      <t xml:space="preserve"> Obračun po m</t>
    </r>
    <r>
      <rPr>
        <vertAlign val="superscript"/>
        <sz val="9"/>
        <rFont val="Cambria"/>
        <family val="1"/>
      </rPr>
      <t>3</t>
    </r>
    <r>
      <rPr>
        <sz val="9"/>
        <rFont val="Cambria"/>
        <family val="1"/>
      </rPr>
      <t xml:space="preserve"> završenog i zbijenog sloja.</t>
    </r>
  </si>
  <si>
    <r>
      <t>Obračun po m</t>
    </r>
    <r>
      <rPr>
        <vertAlign val="superscript"/>
        <sz val="9"/>
        <rFont val="Cambria"/>
        <family val="1"/>
      </rPr>
      <t>3</t>
    </r>
    <r>
      <rPr>
        <sz val="9"/>
        <rFont val="Cambria"/>
        <family val="1"/>
      </rPr>
      <t xml:space="preserve"> materijala u nabijenom stanju.</t>
    </r>
  </si>
  <si>
    <r>
      <t xml:space="preserve"> Obračun po m</t>
    </r>
    <r>
      <rPr>
        <vertAlign val="superscript"/>
        <sz val="9"/>
        <rFont val="Cambria"/>
        <family val="1"/>
      </rPr>
      <t>3</t>
    </r>
    <r>
      <rPr>
        <sz val="9"/>
        <rFont val="Cambria"/>
        <family val="1"/>
      </rPr>
      <t xml:space="preserve">  izvedenog zasipa u zbijenom stanju.</t>
    </r>
  </si>
  <si>
    <r>
      <t>Izrada AB trakastih temelja upojne građevine, dimenzija prema detalju iz grafičkog priloga, betonom C35/45. U jediničnu cijenu je uključena nabava i doprema kompletnog materijala te izrada i postavljanje oplate, čišćenje, rezanje, savijanje i postavljanje armature s vezivanjem, ugradnja, zaštita i njega betona, skidanje oplate i odstranjivanje otpadaka. Obračun po m</t>
    </r>
    <r>
      <rPr>
        <vertAlign val="superscript"/>
        <sz val="9"/>
        <rFont val="Cambria"/>
        <family val="1"/>
      </rPr>
      <t>2</t>
    </r>
    <r>
      <rPr>
        <sz val="9"/>
        <rFont val="Cambria"/>
        <family val="1"/>
      </rPr>
      <t xml:space="preserve"> izvedene oplate, m</t>
    </r>
    <r>
      <rPr>
        <vertAlign val="superscript"/>
        <sz val="9"/>
        <rFont val="Cambria"/>
        <family val="1"/>
      </rPr>
      <t>3</t>
    </r>
    <r>
      <rPr>
        <sz val="9"/>
        <rFont val="Cambria"/>
        <family val="1"/>
      </rPr>
      <t xml:space="preserve"> ugrađenog betona i kg ugrađene armature.</t>
    </r>
  </si>
  <si>
    <r>
      <t>Izrada AB nosivih zidova upojne građevine, dimenzija prema detalju iz grafičkog priloga, betonom C35/45. U jediničnu cijenu je uključena nabava i doprema kompletnog materijala te izrada i postavljanje oplate, čišćenje, rezanje, savijanje i postavljanje armature s vezivanjem, ugradnja, zaštita i njega betona, skidanje oplate i odstranjivanje otpadaka. Obračun po m</t>
    </r>
    <r>
      <rPr>
        <vertAlign val="superscript"/>
        <sz val="9"/>
        <rFont val="Cambria"/>
        <family val="1"/>
      </rPr>
      <t>2</t>
    </r>
    <r>
      <rPr>
        <sz val="9"/>
        <rFont val="Cambria"/>
        <family val="1"/>
      </rPr>
      <t xml:space="preserve"> izvedene oplate, m</t>
    </r>
    <r>
      <rPr>
        <vertAlign val="superscript"/>
        <sz val="9"/>
        <rFont val="Cambria"/>
        <family val="1"/>
      </rPr>
      <t>3</t>
    </r>
    <r>
      <rPr>
        <sz val="9"/>
        <rFont val="Cambria"/>
        <family val="1"/>
      </rPr>
      <t xml:space="preserve"> ugrađenog betona i kg ugrađene armature.</t>
    </r>
  </si>
  <si>
    <r>
      <t>Izrada gornje nosive AB ploče upojne građevine, dimenzija prema detalju iz grafičkog priloga, betonom C35/45. U gornoj ploči upojne građevine izvodi se otvor za poklopac. U jediničnu cijenu je uključena nabava i doprema kompletnog materijala te izrada i postavljanje oplate, čišćenje, rezanje, savijanje i postavljanje armature s vezivanjem, ugradnja, zaštita i njega betona, skidanje oplate i odstranjivanje otpadaka. Obračun po m</t>
    </r>
    <r>
      <rPr>
        <vertAlign val="superscript"/>
        <sz val="9"/>
        <rFont val="Cambria"/>
        <family val="1"/>
      </rPr>
      <t>2</t>
    </r>
    <r>
      <rPr>
        <sz val="9"/>
        <rFont val="Cambria"/>
        <family val="1"/>
      </rPr>
      <t xml:space="preserve"> izvedene oplate, m</t>
    </r>
    <r>
      <rPr>
        <vertAlign val="superscript"/>
        <sz val="9"/>
        <rFont val="Cambria"/>
        <family val="1"/>
      </rPr>
      <t>3</t>
    </r>
    <r>
      <rPr>
        <sz val="9"/>
        <rFont val="Cambria"/>
        <family val="1"/>
      </rPr>
      <t xml:space="preserve"> ugrađenog betona i kg ugrađene armature.</t>
    </r>
  </si>
  <si>
    <r>
      <t>Izrada donje nosive AB ploče građevine linijskog kanala, dimenzija prema detalju iz grafičkog priloga, betonom C30/37.  U jediničnu cijenu je uključena nabava i doprema kompletnog materijala te izrada i postavljanje oplate, čišćenje, rezanje, savijanje i postavljanje armature s vezivanjem, ugradnja, zaštita i njega betona, skidanje oplate i odstranjivanje otpadaka. Obračun po m</t>
    </r>
    <r>
      <rPr>
        <vertAlign val="superscript"/>
        <sz val="9"/>
        <rFont val="Cambria"/>
        <family val="1"/>
      </rPr>
      <t>3</t>
    </r>
    <r>
      <rPr>
        <sz val="9"/>
        <rFont val="Cambria"/>
        <family val="1"/>
      </rPr>
      <t xml:space="preserve"> ugrađenog betona i kg ugrađene armature.</t>
    </r>
  </si>
  <si>
    <r>
      <t>Izrada nosivih zidova građevine linijskog kanala, dimenzija prema detalju iz grafičkog priloga, betonom C30/37.  U jediničnu cijenu je uključena nabava i doprema kompletnog materijala te izrada i postavljanje oplate, čišćenje, rezanje, savijanje i postavljanje armature s vezivanjem, ugradnja, zaštita i njega betona, skidanje oplate i odstranjivanje otpadaka. Obračun po m</t>
    </r>
    <r>
      <rPr>
        <vertAlign val="superscript"/>
        <sz val="9"/>
        <rFont val="Cambria"/>
        <family val="1"/>
      </rPr>
      <t>2</t>
    </r>
    <r>
      <rPr>
        <sz val="9"/>
        <rFont val="Cambria"/>
        <family val="1"/>
      </rPr>
      <t xml:space="preserve"> izvedene oplate, m</t>
    </r>
    <r>
      <rPr>
        <vertAlign val="superscript"/>
        <sz val="9"/>
        <rFont val="Cambria"/>
        <family val="1"/>
      </rPr>
      <t>3</t>
    </r>
    <r>
      <rPr>
        <sz val="9"/>
        <rFont val="Cambria"/>
        <family val="1"/>
      </rPr>
      <t xml:space="preserve"> ugrađenog betona i kg ugrađene armature.</t>
    </r>
  </si>
  <si>
    <r>
      <t xml:space="preserve">Separator mora biti izrađen iz armiranog betona (beton prema HRN EN 206-1) razreda čvrstoće C35/45, razreda izloženosti: XA3, XF4.
Separator treba biti siguran od djelovanja sila uzgona do visine podzemne vode do uljeva u separator. Separator mora imati koalescentni element koji se može za potrebe čišćenja i održavanja jednostavno izvaditi i višekratno koristiti. Separator mora imati sigurnosni plovak tariran na spec. težinu lakih tekućina kao osiguranje od nekontroliranog odljeva istih iz separatora.  Uljevni i izljevni elementi separatora trebaju biti izrađeni iz PEHD-a. Pristup u separator treba biti u skladu s HRN EN 476. 
</t>
    </r>
    <r>
      <rPr>
        <sz val="9"/>
        <color indexed="8"/>
        <rFont val="Cambria"/>
        <family val="1"/>
      </rPr>
      <t>U cijenu uključeni betonski prstenovi i redukcija poklopca sve prema detalju iz projekta.</t>
    </r>
  </si>
  <si>
    <r>
      <t>Nabava, doprema i ugradnja PVC kanalizacijskih cijevi. U jediničnu cijenu stavke uključena je doprema cijevi na gradilište s istovarom uz kanalizacijski rov, privremeno odlagalište ili skladištenje prema uputama proizvođača,  razvoz duž trase, spuštanje u rov i ugradnja prema uvjetima iz projekta te sav rad, dodatni materijal i pribor, spajanje cijevi međusobno, kao i na revizijska okna da se postigne vodonepropusnost. Cijevi od PVC-a za uličnu kanalizaciju se dopremaju uključujući spojni i brtveni materijal, te materijal potreban za izvedbu priključaka priključnih cjevovoda na projektirana okna.  Proizvodnja i ispitivanje kompletnog PVC sustava prema normi HRN EN 1401. Koristiti cijevi ugradbene duljine 5,0 m i obodne krutosti minimalno SN 8 kN/m</t>
    </r>
    <r>
      <rPr>
        <vertAlign val="superscript"/>
        <sz val="9"/>
        <rFont val="Cambria"/>
        <family val="1"/>
      </rPr>
      <t>2</t>
    </r>
    <r>
      <rPr>
        <sz val="9"/>
        <rFont val="Cambria"/>
        <family val="1"/>
      </rPr>
      <t>. Obračun po m' nabavljene, dopremljene i ugrađene kanalizacijske cijevi.</t>
    </r>
  </si>
  <si>
    <r>
      <t>Nabava, doprema i ugradnja drenažnih PVC kanalizacijskih cijevi s performacijama nazivnog promjera DN 200 mm. U jediničnu cijenu stavke uključena je doprema cijevi na gradilište s istovarom uz kanalizacijski rov, privremeno odlagalište ili skladištenje prema uputama proizvođača,  razvoz duž trase, spuštanje u rov i ugradnja prema uvjetima iz projekta te sav rad, dodatni materijal i pribor, spajanje cijevi međusobno, kao i na revizijska okna da se postigne vodonepropusnost. Cijevi od PVC-a za uličnu kanalizaciju se dopremaju uključujući spojni i brtveni materijal, te materijal potreban za izvedbu priključaka priključnih cjevovoda na projektirana okna.  Proizvodnja i ispitivanje kompletnog PVC sustava prema normi HRN EN 1401. Koristiti cijevi ugradbene duljine 5,0 m i obodne krutosti minimalno SN 8 kN/m</t>
    </r>
    <r>
      <rPr>
        <vertAlign val="superscript"/>
        <sz val="9"/>
        <rFont val="Cambria"/>
        <family val="1"/>
      </rPr>
      <t>2</t>
    </r>
    <r>
      <rPr>
        <sz val="9"/>
        <rFont val="Cambria"/>
        <family val="1"/>
      </rPr>
      <t>. Obračun po m' nabavljene, dopremljene i ugrađene kanalizacijske cijevi.</t>
    </r>
  </si>
  <si>
    <t>OPREMA CESTE - Ukupno:</t>
  </si>
  <si>
    <t>ASFALTNI KOLNIČKI ZASTOR - Ukupno:</t>
  </si>
  <si>
    <t>NOSIVI SLOJEVI K.K. - Ukupno:</t>
  </si>
  <si>
    <t>BETONSKI RADOVI - Ukupno:</t>
  </si>
  <si>
    <t>ZEMLJANI RADOVI - Ukupno:</t>
  </si>
  <si>
    <t>PRIPREMNI RADOVI - Ukupno:</t>
  </si>
  <si>
    <t>NAPOMENA: Ovim dijelom troškovnika obrađeni su radovi vezani uz izgradnju sustava oborinske odvodnje s projektirane prometnice i parkirališta. Radovi vezani uz uređenjem gradilišta, skidanjem asfaltnih i nosivih slojeva prometnice, rezanje asfalta označavnje i izmještanje postojećih instalacija, postavljenje zaštitne ograde, kao i izrada izvedbenog projekta obrađeni su u ostalim dijelovima ovog troškovnika.</t>
  </si>
  <si>
    <r>
      <t>Obračun po m</t>
    </r>
    <r>
      <rPr>
        <vertAlign val="superscript"/>
        <sz val="9"/>
        <rFont val="Cambria"/>
        <family val="1"/>
      </rPr>
      <t>3</t>
    </r>
    <r>
      <rPr>
        <sz val="9"/>
        <rFont val="Cambria"/>
        <family val="1"/>
      </rPr>
      <t xml:space="preserve"> materijala u sraslom stanju.</t>
    </r>
  </si>
  <si>
    <t xml:space="preserve">Zbrinjavanje mineralne sirovine iz iskopa u skladu s Pravilnikom o postupanju s viškom iskopa koji predstavlja mineralnu sirovinu kod izvođenja građevinskih radova viška (NN 79/14). Količina se procjenjuje kao 50% viška iskopa. Stvarna količina će se utvrditi na samom gradilištu. </t>
  </si>
  <si>
    <r>
      <t>Obračun po m</t>
    </r>
    <r>
      <rPr>
        <vertAlign val="superscript"/>
        <sz val="9"/>
        <rFont val="Cambria"/>
        <family val="1"/>
      </rPr>
      <t>3</t>
    </r>
    <r>
      <rPr>
        <sz val="9"/>
        <rFont val="Cambria"/>
        <family val="1"/>
      </rPr>
      <t xml:space="preserve"> zatrpanog rova u nabijenom stanju.</t>
    </r>
  </si>
  <si>
    <r>
      <t>Obračun po m</t>
    </r>
    <r>
      <rPr>
        <vertAlign val="superscript"/>
        <sz val="9"/>
        <rFont val="Cambria"/>
        <family val="1"/>
      </rPr>
      <t>3</t>
    </r>
    <r>
      <rPr>
        <sz val="9"/>
        <rFont val="Cambria"/>
        <family val="1"/>
      </rPr>
      <t xml:space="preserve">  izvedenog zasipa u zbijenom stanju.</t>
    </r>
  </si>
  <si>
    <t xml:space="preserve">Zatrpavanje građevinske jame separatora, zamjenskim kamenim materijalom - tamponom. Strojno nasipanje i razastiranje, prema potrebi vlaženje ili sušenje, planiranje nasipanih slojeva debljine i nagiba prema projektu do donjeg stroja prometnice, te zbijanje s odgovarajućim sredstvima, a prema odredbama OTU. U cijenu je uključen sav rad i materijal, utovar i transport, te manipulacija materijalom duž trase. Zamjenski materijal mora biti u slojevima debljine 30 cm uz nabijanje lakim mehaničkim nabijačem do zbijenosti 40 MN/m2. </t>
  </si>
  <si>
    <r>
      <t>Zatrpavanje preostalih dijelova rova i građevinskih jama do donjeg stroja prometnice, nakon izrade obloge cijevi, zamjenskim kamenim materijalom granulacije 0-63 mm u slojevima debljine do 30 cm uz nabijanje lakim mehaničkim nabijačem do zbijenosti 40 MN/m</t>
    </r>
    <r>
      <rPr>
        <vertAlign val="superscript"/>
        <sz val="9"/>
        <rFont val="Cambria"/>
        <family val="1"/>
      </rPr>
      <t>2</t>
    </r>
    <r>
      <rPr>
        <sz val="9"/>
        <rFont val="Cambria"/>
        <family val="1"/>
      </rPr>
      <t>. Spojna mjesta na cjevovodu ostaviti otvorena do uspješno provedenog ispitivanja vodonepropusnosti. U cijenu je uključen sav rad i materijal.</t>
    </r>
  </si>
  <si>
    <r>
      <t>Zatrpavanje preostalih dijelova rova i građevinskih jama do donjeg stroja prometnice, nakon izrade obloge cijevi, materijalom iz iskopa u kojem ne smije biti kamenja promjera većeg od 12 cm te raslinja i humusa u slojevima debljine do 30 cm uz nabijanje lakim mehaničkim nabijačem do zbijenosti 40 MN/m</t>
    </r>
    <r>
      <rPr>
        <vertAlign val="superscript"/>
        <sz val="9"/>
        <rFont val="Cambria"/>
        <family val="1"/>
      </rPr>
      <t>2</t>
    </r>
    <r>
      <rPr>
        <sz val="9"/>
        <rFont val="Cambria"/>
        <family val="1"/>
      </rPr>
      <t>. Spojna mjesta na cjevovodu ostaviti otvorena do uspješno provedenog ispitivanja vodonepropusnosti. U cijenu je uključen sav rad i materijal.</t>
    </r>
  </si>
  <si>
    <t>Zbrinjavanje viška iskopanog materijala u skladu s Pravilnikom o građevnom otpadu i otpadu koji sadrži azbest (NN 69/16) . Količina se procjenjuje kao 50% viška iskopa. Stvarna količina će se utvrditi na samom gradilištu.</t>
  </si>
  <si>
    <t xml:space="preserve">Izrada podložnog sloja za izravnjavanje ispod linijskih kanala, debljine 10 cm, sa betonom C16/20 , na uređenoj podlozi. U cijenu je uračunat i eventualni rad u podzemnoj, ili procjednoj vodi, te njega betona. Stavka obuhvaća dobavu, prijevoz, ugradnju i njegu betona. Radove izvoditi sukladno O.T.U. 3-05.2.1. </t>
  </si>
  <si>
    <r>
      <t xml:space="preserve"> Obračun po m</t>
    </r>
    <r>
      <rPr>
        <vertAlign val="superscript"/>
        <sz val="9"/>
        <rFont val="Cambria"/>
        <family val="1"/>
      </rPr>
      <t>3</t>
    </r>
    <r>
      <rPr>
        <sz val="9"/>
        <rFont val="Cambria"/>
        <family val="1"/>
      </rPr>
      <t xml:space="preserve"> ugrađenog betona.</t>
    </r>
  </si>
  <si>
    <t xml:space="preserve">Izrada obloge cijevi priključka slivnika i linijskih rešetki (10 cm iznad cijevi) betonom C16/20. Spojevi cijevi se ne betoniraju. Tek po izvršenoj kontroli na vodonepropusnost i snimanju izvedenog stanja cjevovoda, betoniraju se i spojevi. U jediničnu cijenu je uračunata nabava, doprema, ugradnja te njega betona. </t>
  </si>
  <si>
    <r>
      <t>Obračun po m</t>
    </r>
    <r>
      <rPr>
        <vertAlign val="superscript"/>
        <sz val="9"/>
        <rFont val="Cambria"/>
        <family val="1"/>
      </rPr>
      <t>3</t>
    </r>
    <r>
      <rPr>
        <sz val="9"/>
        <rFont val="Cambria"/>
        <family val="1"/>
      </rPr>
      <t xml:space="preserve"> izvedene betonske obloge.</t>
    </r>
  </si>
  <si>
    <t xml:space="preserve"> Obračun po komadu izvedenog okna.</t>
  </si>
  <si>
    <t xml:space="preserve">Izrada okna za slivnike prema detalju iz grafičkog priloga od betonskih kanalizacijskih cijevi, vanjskog promjera Ø 500 mm. U stavku uračunati i betonsku podlogu 70x70 cm, debljine sloja 15 cm, kao i ležaj za rešetke, sve iz betona C30/37. </t>
  </si>
  <si>
    <t>Obračun po komadu izvedene ploče.</t>
  </si>
  <si>
    <t xml:space="preserve">Izrada AB ploče u upojnoj građevini ispod penjalica radi lakšeg ulaska u istu, tlocrtnih dimenzija 1x1 m te debljine 15 cm, betonom C30/37. U jediničnu cijenu je uključena nabava i doprema kompletnog materijala te izrada i postavljanje oplate, čišćenje, rezanje, savijanje i postavljanje armature s vezivanjem, ugradnja, zaštita i njega betona, skidanje oplate i odstranjivanje otpadaka. </t>
  </si>
  <si>
    <r>
      <t>Obračun po m</t>
    </r>
    <r>
      <rPr>
        <vertAlign val="superscript"/>
        <sz val="9"/>
        <rFont val="Cambria"/>
        <family val="1"/>
      </rPr>
      <t>3</t>
    </r>
    <r>
      <rPr>
        <sz val="9"/>
        <rFont val="Cambria"/>
        <family val="1"/>
      </rPr>
      <t xml:space="preserve"> ugrađenog betona</t>
    </r>
  </si>
  <si>
    <t xml:space="preserve">Nabava, doprema i ugradnja betona za izvedbu podložnog sloja za izravnanja ispod AB trakastih temelja upojne građevine - podložni beton C16/20 debljine 10 cm. U jediničnu cijenu je uključena nabava, doprema, ugradnja, njega betona. </t>
  </si>
  <si>
    <t>Izrada podložnog betona ispod montažnih revizijskih okana, debljine 15 cm, sa C16/20 , na podlozi od tucanika, debljine 5 cm. U cijenu je uračunat i eventualni rad u podzemnoj, ili procjednoj vodi, te njega betona. Stavka obuhvaća dobavu, prijevoz, ugradnju i njegu betona. Radove izvoditi sukladno O.T.U. 3-05.2.1. Stavka vezana za okna koja se nalaze u prometnim površinama.</t>
  </si>
  <si>
    <t>Obračun po kompletu pripomoći.</t>
  </si>
  <si>
    <t xml:space="preserve">Zidarska pripomoć pri izvedbi instalacija, te raznih ugradbi. U cijenu uračunati sav potrebni sitni materijal. </t>
  </si>
  <si>
    <t>Obračun po ugrađenom komadu procjednice.</t>
  </si>
  <si>
    <t>Nabava, doprema i ugradnja cijevnih procjednica Ø 75 mm dužine 25 cm na upojnim građevinama prema detalju u grafičkom prilogu. U cijenu je uračunat sav potrebni materijal i rad.</t>
  </si>
  <si>
    <t>Obračun po komadu ugrađene stupaljke.</t>
  </si>
  <si>
    <t xml:space="preserve">Nabava, doprema, namještanje i ugrađivanje penjalica u upojnoj građevini.  Penjalice dvostruke širine 40 cm od čelika Ø 22 mm. Prva penjalica u oknu se postavlja na 50 cm ispod kote poklopca, najniža penjalica ne smije biti više od 50 cm iznad poda. Razmak između penjalica je 30 cm. Nije dozvoljeno postavljanje stupaljki jednostruke širine (15 cm). </t>
  </si>
  <si>
    <t>Obračun po komadu ugrađenog poklopca</t>
  </si>
  <si>
    <t>Nabava, doprema i ugradba ljevano-željeznog poklopca okana nazivnog otvora 600x600 mm, klase nosivosti C 250 (prema HRN EN 124). Ugradnja sve prema uputama proizvođača. Stavka vezana za upojnu građevinu i separator.</t>
  </si>
  <si>
    <t>Obračun po komadu ugrađene rešetke.</t>
  </si>
  <si>
    <r>
      <t>Nabava, doprema i ugradba slivne rešetke od lijevanog željeza EN-GJS-500-7(nodularni lijev), ravni oblik, razreda opterećenja C250 (HRN EN 124), s premazom, s Pewepren uloškom protiv lupanja izrađenim od sintetičkog elastomera tvrdoće cca. 70° (Shore A), s dva bezvijčana elementa za zaključavanje koji ne zahtjevaju održavanje i potpuno su sigurni od podizanja uslijed prometa. Površina upoja rešetke 570 / 560 cm</t>
    </r>
    <r>
      <rPr>
        <vertAlign val="superscript"/>
        <sz val="9"/>
        <rFont val="Cambria"/>
        <family val="1"/>
      </rPr>
      <t>2</t>
    </r>
    <r>
      <rPr>
        <sz val="9"/>
        <rFont val="Cambria"/>
        <family val="1"/>
      </rPr>
      <t xml:space="preserve">. Vanjske dimenzije okvira 300x524mm, visina okvira 100,0mm, masa 41,4kg. Ugradnja sve prema uputama proizvođača. </t>
    </r>
  </si>
  <si>
    <t>Obračun po komadu ugrađenog poklopca.</t>
  </si>
  <si>
    <r>
      <t>Nabava, doprema i ugradba ljevano-željeznih poklopaca okana svijetlog promjera 605mm, iz lijevanog željeza EN-GJS-500-7 (nodularni lijev), s okruglim BEGU okvirom od lijevanog željeza obloženim betonom C35/45 (razreda izloženosti XC4, XD3, XS3, XF3, XF4, XA3), s Pewepren uloškom protiv lupanja debljine 10 mm smještenim horizotalno u ležište na okviru, izrađenim od sintetičkog elastomera tvrdoće cca. 70° (Shore A), razreda opterećenja D 400 (prema HRN EN 124), s dva bezvijčana elementa za zaključavanje od kompozitnog materijala koji ne zahtijevaju održavanje i potpuno su sigurni od podizanja uslijed prometa, bez otvora za ventiliranje, sa zaštitnim premazom. Pritisak okvira na dosjednu površinu iznosi 3,6 N/mm</t>
    </r>
    <r>
      <rPr>
        <vertAlign val="superscript"/>
        <sz val="9"/>
        <rFont val="Cambria"/>
        <family val="1"/>
      </rPr>
      <t>2</t>
    </r>
    <r>
      <rPr>
        <sz val="9"/>
        <rFont val="Cambria"/>
        <family val="1"/>
      </rPr>
      <t xml:space="preserve">. Vanjski promjer okvira 785 mm, visina okvira 125 mm, masa 103,0/105,0 kg. Ugradnja sve prema uputama proizvođača. </t>
    </r>
  </si>
  <si>
    <t>Obračun po komadu ugrađenih prstena.</t>
  </si>
  <si>
    <t xml:space="preserve">Nabava, doprema i ugradba montažne AB ploče za ugradnju poklopca GRP okna izvedenu od betona C30/37, tlocrtnih dimenzija 1,60x1,60 te debljine 20 cm. U cijenu uključen rad i materijal. </t>
  </si>
  <si>
    <t xml:space="preserve">Nabava, doprema i ugradba montažne AB ploče za ugradnju poklopca PEHD okna izvedenu od betona C30/37, tlocrtnih dimenzija 1,40x1,40 te debljine 20 cm. U cijenu uključen rad i materijal. </t>
  </si>
  <si>
    <t>Obračun po m'</t>
  </si>
  <si>
    <t xml:space="preserve">Obračun po komadu </t>
  </si>
  <si>
    <t>ZIDARSKI RADOVI - Ukupno:</t>
  </si>
  <si>
    <t>BETONSKI I ARMIRANO BETONSKI RADOVI - ukupno:</t>
  </si>
  <si>
    <t>ZEMLJNI RADOVI - Ukupno:</t>
  </si>
  <si>
    <t>Obračun po m' snimljene trase.</t>
  </si>
  <si>
    <t xml:space="preserve">CCTV video inspekcija izvedenog gravitacijskog kolektora po završetku pojedine dionice, a prije izvedenih završnih slojeva. Prikaz snimka putem predanog pisanog elaborata s video snimkom. Jedinična cijena stavke uključuje sve potrebne terenske i uredske radove za izradu kompletnog snimka. Snimanje i izvještaj izvesti u skladu s HRN EN 13508-2. </t>
  </si>
  <si>
    <t>Obračun po kompletu izrađenog elaborata.</t>
  </si>
  <si>
    <t xml:space="preserve">Izrada geodetskog elaborata izvedenog stanja cjevovoda, objekata na cjevovodu, terena i obližnjih instalacija te upis u katastar instalacija. Geodetsko snimanje je potrebno izvesti dok je cjevovod još vidljiv, nakon montaže cjevovoda, a prije zatrpavanja rova (neposredno nakon završetka uspješno provedenog ispitivanja vodonepropusnosti). Elaborat mora biti izrađen u apsolutnim koordinatama (x,y,z) i ovjeren od nadležnog katastarskog ureda. Elaborat može dobiti ovjeru samo ako je snimanje u cijelosti provedeno isključivo po dostupnom - vidljivom cjevovodu i samo ako sadržava izjavu odgovorne osobe kojom se to potvrđuje. Elaborat se predaje investitoru u cjelovitom pisanom (tri primjeraka) i digitalnom obliku (dva primjerka). </t>
  </si>
  <si>
    <t>Obračun po kompletu izrađenog projekta izvedenog stanja.</t>
  </si>
  <si>
    <t xml:space="preserve">Izrada projekta izvedenog stanja s točnim položajnim nacrtima i uzdužnim presjecima te unesenim svim promjenama trase i nivelete te objekata od prvobitnog projekta. Projekt se predaje investitoru u cjelovitom pisanom (tri primjeraka) i digitalnom obliku (dva primjerka). </t>
  </si>
  <si>
    <t>3.4.</t>
  </si>
  <si>
    <t>3.5.</t>
  </si>
  <si>
    <t>3.6.</t>
  </si>
  <si>
    <t>3.7.</t>
  </si>
  <si>
    <t>3.8.</t>
  </si>
  <si>
    <t>Obračun po kg</t>
  </si>
  <si>
    <t>Izvedba pocjednica (barbakana) od betonskih ili plastičnih cijevi DN 75 mm , na mjestima prema projektu ili po uputi nadzornog inženjera (svaka 5 m), s pažljivom ugradnjom naročito u vrijeme ugradnje betona, kako bi ostale neoštećene i potpuno čiste.  Obračun je po m´ izvedene procjednice, a u cijenu je uključena nabava materijala, prijevoz, te rad na ugradnji u svemu prema rješenju iz projekta.</t>
  </si>
  <si>
    <r>
      <t>Betoniranje podložnog sloja betonom klase C12/15 prema dimenzijama iz projekta na zbijenu, ispitanu podlogu, preuzetu od nadzornog inženjera. Obračun je po m</t>
    </r>
    <r>
      <rPr>
        <vertAlign val="superscript"/>
        <sz val="9"/>
        <rFont val="Cambria"/>
        <family val="1"/>
      </rPr>
      <t>3</t>
    </r>
    <r>
      <rPr>
        <sz val="9"/>
        <rFont val="Cambria"/>
        <family val="1"/>
      </rPr>
      <t xml:space="preserve"> ugrađenog betona o projektnim mjerama debljina d=8 cm, a u cijenu je uključena nabava betona, svi prijevozi i prijenosi, potrebne oplate i skele, rad na ugradnji i njezi betona, crpljenje vode, te sav dugi potreban rad i materijal. </t>
    </r>
  </si>
  <si>
    <r>
      <t>m</t>
    </r>
    <r>
      <rPr>
        <vertAlign val="superscript"/>
        <sz val="9"/>
        <rFont val="Cambria"/>
        <family val="1"/>
      </rPr>
      <t>3</t>
    </r>
  </si>
  <si>
    <r>
      <t>Izrada temelja zidova 
- betonom klase C 25/30 
u svemu prema nacrtima, detaljima i uvjetima iz projekta. Obračun je po m</t>
    </r>
    <r>
      <rPr>
        <vertAlign val="superscript"/>
        <sz val="9"/>
        <rFont val="Cambria"/>
        <family val="1"/>
      </rPr>
      <t>3</t>
    </r>
    <r>
      <rPr>
        <sz val="9"/>
        <rFont val="Cambria"/>
        <family val="1"/>
      </rPr>
      <t xml:space="preserve"> ugrađenog betona po projektiranom presjeku, a u cijenu je uključena nabava betona, svi prijevozi i prijenosi, izrada i demontaže oplate i skele, rad na ugradnji i njezi betona, crpljenje vode, te sav drugi potreban rad i materijal.
Sve u skladu s točkom 4-01.2. OTU-a.</t>
    </r>
  </si>
  <si>
    <r>
      <t>Betoniranje zida izvan temelja 
- betonom klase C25/30 
u propisno izrađenoj i postavljenoj oplati koja osigurava položaj i mjere  u svemu prema nacrtu, detaljima i uvjetima iz projekta. Obračun je po m</t>
    </r>
    <r>
      <rPr>
        <vertAlign val="superscript"/>
        <sz val="9"/>
        <rFont val="Cambria"/>
        <family val="1"/>
      </rPr>
      <t>3</t>
    </r>
    <r>
      <rPr>
        <sz val="9"/>
        <rFont val="Cambria"/>
        <family val="1"/>
      </rPr>
      <t xml:space="preserve"> ugrađenog betona po projektiranom presjeku, a u cijenu je uključena nabava betona, svi prijevozi i prijenosi, izrada i demontaža oplate i skele, rad na ugradnji i njezi betona, sav drugi potreban rad i materijal, te kod masivnih zidova konstruktivna armatura i nastavci.
</t>
    </r>
  </si>
  <si>
    <t>Nabava i ugradnja čelika za armiranje betona. Obračunava se po kilogramu (kg) ugrađene armature prema specifikacijama iz projekta, a u cijenu je uključena nabava čelika za armirane; razvrstavanje i čišćenje, sječu i savijanje, doprema na gradilište, prijevozi i prenosi; postavljanje, podlaganje, podlaganje i vezanje eventualno zavarivanje; uključivo sav rad i materijal potreban za dovršenje i postavu u projektirani položaj.
Čelik za armiranje  B500A</t>
  </si>
  <si>
    <t>UKUPNO ZEMLJNI RADOVI:</t>
  </si>
  <si>
    <t>UKUPNO BETONSKI I ARMIRANO BETONSKI RADOVI:</t>
  </si>
  <si>
    <t>Nabava, doprema, raznošenje duž trase i ugradnja  fazonskih komada izrađenih iz duktil nodularnog lijeva GGG 40 (duktil ljevano-željezo) prema HRN EN 545:2010. Unutarnja zaštita fazona je epoksi premaz plavi za pitku vodu minimalne debljine premaza 250 qm prema HRN EN 545:2010. Vanjska zaštita fazona je epoksi premaz plavi minimalne debljine premaza 250 qm prema HRN EN 545:2010. Traženi fazonski komadi i lukovi izrađeni su prema standardu ISO 2531 i DIN 28600. Fazonski komadi na naglavak kao i lukovi spajaju se spojem tipa TYTON u svemu prema standardu DIN 28603. Priključne dimenzije prirubničkih spojeva su prema standardu HRN EN 1092-2 za ljevano-željezne prirubnice. Svi fazonski komadi, lukovi i sav brtveni materijal je za radni tlak od PN 10 bara. U jediničnu cijenu stavke uključena je nabava i doprema fazonskih komada te svog brtvenog i spojnog materijala (vijci od nehrđajućeg čelika). Obračun po komadu ugrađenog elementa.</t>
  </si>
  <si>
    <t>5.3.1</t>
  </si>
  <si>
    <t>FF DN 80 mm, L=500 mm</t>
  </si>
  <si>
    <t>5.3.2</t>
  </si>
  <si>
    <t>FF DN 80 mm, L=800 mm</t>
  </si>
  <si>
    <t>5.3.3</t>
  </si>
  <si>
    <t>FFR DN 80/50 mm, L=200 mm</t>
  </si>
  <si>
    <t>5.3.4</t>
  </si>
  <si>
    <t>FFR DN 100/50 mm, L=200 mm</t>
  </si>
  <si>
    <t>5.3.5</t>
  </si>
  <si>
    <t>5.3.6</t>
  </si>
  <si>
    <t>T DN 100/50 mm</t>
  </si>
  <si>
    <t>5.3.7</t>
  </si>
  <si>
    <t>5.3.8</t>
  </si>
  <si>
    <t>T DN 100/100 mm</t>
  </si>
  <si>
    <t>5.3.9</t>
  </si>
  <si>
    <t>5.3.10</t>
  </si>
  <si>
    <t>5.3.11</t>
  </si>
  <si>
    <t>FFK 22,50° DN 100 mm</t>
  </si>
  <si>
    <t>5.3.12</t>
  </si>
  <si>
    <t>FFK 30° DN 100 mm</t>
  </si>
  <si>
    <t>5.3.13</t>
  </si>
  <si>
    <t>FFK 45° DN 100 mm</t>
  </si>
  <si>
    <t>5.3.14</t>
  </si>
  <si>
    <t>MMK 11,25° DN 100 mm</t>
  </si>
  <si>
    <t>5.3.15</t>
  </si>
  <si>
    <t>MMK 22,50° DN 100 mm</t>
  </si>
  <si>
    <t>5.3.16</t>
  </si>
  <si>
    <t>MMK 30° DN 100 mm</t>
  </si>
  <si>
    <t>5.3.17</t>
  </si>
  <si>
    <t>5.3.18</t>
  </si>
  <si>
    <t>X DN 50 mm s navojnim otvorom DN 50 mm</t>
  </si>
  <si>
    <t>Nabava, doprema, raznošenje duž trase i ugradnja zasuna od lijevanog željeza, kratkih s ravnim prolazom i mekim nalijeganjem za radni tlak 10 bara, s potrebnim materijalom za spajanje s fazonskim komadima na prirubnicu prema HRN EN 1092-2 (brtve i vijci od nehrđajućeg čelika). Zaštita od korozije iznutra i izvana epoksidni sloj (EP-P) prema GSK smjernicama. Komplet sa teleskopskom ugradbenom garniturom i okruglom ljevanoželjeznom uličnom kapom prema DIN 4056 ili radnim kolom, za radni tlak 10 bara. Sav strojni i ručni rad prema uputama od prozvođača. Obračun po ugrađenom komadu.</t>
  </si>
  <si>
    <t>5.4.1</t>
  </si>
  <si>
    <t>ELIPTIČNI ZASUN DN 80 mm + teleskopska ugradbena garnitura i ulična kapa</t>
  </si>
  <si>
    <t>5.4.2</t>
  </si>
  <si>
    <t>ELIPTIČNI ZASUN DN 100 mm + teleskopska ugradbena garnitura i ulična kapa</t>
  </si>
  <si>
    <t>5.6</t>
  </si>
  <si>
    <t>5.7</t>
  </si>
  <si>
    <t>5.8</t>
  </si>
  <si>
    <t>5.9</t>
  </si>
  <si>
    <t>Obnova postojećih kućnih priključaka nakon izvedbe sanacije vodovodnih cijevi. Ovi radovi obuhvaćaju spajanje postojećih objekata na projektirane cjevovode, do pune funkcionalnosti, a izvode se prema dogovoru s nadzornim inženjerom. Obračun količina vrši se prema stvarno izvedenim radovima za svaki spoj. Vodovodni priključak, prosječne duljine do 7,0 m, odnosi se na spoj između vodomjernog okna i vodoopskrbnog cjevovoda na koji se priključuje. Stavka uključuje iskop rova širine 0,50 m i prosječne dubine 0,60 m, nabavu, dopremu i ugradnju posteljice (kameni materijal granulacije 0-8 mm), kompletnog cijevnog materijala (pocinčane cijevi Ø 1" fitinzi), zasipa cijevi (kameni materijal granulacije 0-8 mm) te zatrpavnje ostatka rova matrijalom iz iskopa kao i odvoz i zbrinjavanje viška iskopa. Obnova  priključka izvodi se u cjelini, od vodovodne cijevi do vodomjera. Nije prihvatljivo spajanje novog dijela priključka na stari priključni vod. U stavku je uračunato i moguće probijanje ogradnog zida, u svrhu priključenja. Obračun po komadu priključka. Izvođač radova po ovoj stavci je dužan koordinirati se s Vodovod d.o.o. Zadar za izvršenje radova predmetne stavke.</t>
  </si>
  <si>
    <t>5.10</t>
  </si>
  <si>
    <t>5.11</t>
  </si>
  <si>
    <t>5.12</t>
  </si>
  <si>
    <t>5.13</t>
  </si>
  <si>
    <t>NAPOMENA: Ovim dijelom troškovnika obrađeni su radovi vezani uz izgradnju novih vodovodnih cjevovoda te rekonstrukciju jednog dijela postojećih. Radovi vezani uz uređenjem gradilišta, skidanjem asfaltnih i nosivih slojeva prometnice, rezanje asfalta označavnje i izmještanje postojećih instalacija, postavljenje zaštitne ograde, kao i izrada izvedbenog projekta obrađeni su u ostalim dijelovima ovog troškovnika.</t>
  </si>
  <si>
    <r>
      <t>m</t>
    </r>
    <r>
      <rPr>
        <vertAlign val="superscript"/>
        <sz val="9"/>
        <rFont val="Cambria"/>
        <family val="1"/>
      </rPr>
      <t>2</t>
    </r>
  </si>
  <si>
    <t>PRIPREMNI RADOVI - ukupno:</t>
  </si>
  <si>
    <t>Obračun po m' iskolčene trase.</t>
  </si>
  <si>
    <t xml:space="preserve">Iskolčenje trase cjevovoda i objekata. Rad obuvaća sva geodetska mjerenja kojima se podaci iz projekta prenose na teren, osiguranje osi iskolčene trase, profiliranje, obnavljanje i održavanje iskolčenih oznaka na terenu za sve vrijeme građenja odnosno do predaje radova investitoru. Izvođač je dužan sve točke osigurati položajno i visinski tako da ih je u tijeku ili po završenom radu moguće lako obnoviti. Prije početka iskopa izvođač je dužan navedeni plan iskolčenja predati nadzornom inženjeru na uvid radi kontrole ispravnosti postupka. Izvođač ne smije početi sa radovima prije nego što dobije suglasnost nadzornog inženjera na ovu dokumentaciju. Iskolčenje trase provesti na temelju podataka iz projekta. </t>
  </si>
  <si>
    <t xml:space="preserve">Strojni iskop rova za vodovodne cijevi bez obzira na kategoriju terena, s odbacivanjem iskopanog materijala na jednu stranu rova na udaljenost najmanje 1,0 m od ruba rova da bi se omogućilo nesmetano raznošenje cijevi duž rova i spuštanje u rov. Dubina rova prema uzdužnom profilu, a širina rova 70 cm za cijevi DN 100. U jediničnu cijenu uračunato je uklanjanje obrušenog materijala u rovu (u bilo kojoj fazi radova, odnosno radi vremenskih nepogoda), te eventualno crpljenje podzemne ili nadošle vode. Stavka uključuje eventualno potrebno razupiranje jame što će se odrediti na licu mjesta za vrijeme iskopa, u ovisnosti o kategoriji tla i uz suglasnost nadzornog inženjera. Obračun količina se vrši po idealnom pravokutnom profilu iskopa, do dimenzija predviđenih u projektu. Prekopi nisu obuhvaćeni stavkom, eventualne prekope izvođač mora uračunati u jediničnu cijenu. Strane rova moraju biti ravne, a rubovi oštri. </t>
  </si>
  <si>
    <r>
      <t>Obračun po m</t>
    </r>
    <r>
      <rPr>
        <vertAlign val="superscript"/>
        <sz val="9"/>
        <rFont val="Cambria"/>
        <family val="1"/>
      </rPr>
      <t>3</t>
    </r>
    <r>
      <rPr>
        <sz val="9"/>
        <rFont val="Cambria"/>
        <family val="1"/>
      </rPr>
      <t xml:space="preserve"> iskopanog materijala u sraslom stanju.</t>
    </r>
  </si>
  <si>
    <t xml:space="preserve">Planiranje dna rova cjevovoda prema projektiranoj širini i uzdužnom padu dna rova. Dno rova mora biti isplanirano na točnost +/- 2 cm i mora biti tvrdo. Stavkom je predviđeno otesavanje, planiranje i djelomično nabijanje dna rova s izbacivanjem suvišnog materijala iz rova na udaljenost minimalno 1 m od ruba rova. </t>
  </si>
  <si>
    <r>
      <t>Obračun po m</t>
    </r>
    <r>
      <rPr>
        <vertAlign val="superscript"/>
        <sz val="9"/>
        <rFont val="Cambria"/>
        <family val="1"/>
      </rPr>
      <t>2</t>
    </r>
    <r>
      <rPr>
        <sz val="9"/>
        <rFont val="Cambria"/>
        <family val="1"/>
      </rPr>
      <t xml:space="preserve"> isplanirane površine.</t>
    </r>
  </si>
  <si>
    <t xml:space="preserve">Nabava, doprema, raznošenje, ubacivanje, grubo i fino planiranje te nabijanje posteljice od sitnozrnatog kamenog materijala maksimalne večine zrna 8 mm. Posteljica je debljine 10 cm. Cijevi moraju ravnomjerno nalijegati na posteljicu čitavom dužinom, a na mjestu spojeva treba ostaviti udubljenje za izradu spojeva. </t>
  </si>
  <si>
    <r>
      <t xml:space="preserve"> Obračun po m</t>
    </r>
    <r>
      <rPr>
        <vertAlign val="superscript"/>
        <sz val="9"/>
        <rFont val="Cambria"/>
        <family val="1"/>
      </rPr>
      <t>3</t>
    </r>
    <r>
      <rPr>
        <sz val="9"/>
        <rFont val="Cambria"/>
        <family val="1"/>
      </rPr>
      <t xml:space="preserve"> ugrađenog materijala u nabijenom stanju.</t>
    </r>
  </si>
  <si>
    <t xml:space="preserve">Zatrpavanje rova cjevovoda oko 30 cm iznad tjemena cijevi sitnozrnatim materijalom maksimalne veličine zrna 8 mm. Zatrpavanje biranim materijalom iz iskopa nije dozvoljeno. Zatrpavanje vršiti na način da spojevi cijevi ostanu slobodni sve dok se ne ispita vodonepropusnost cjevovoda. Pri tome će na sredini cijevi visina nasutog materijala iznad tjemena biti znatno veća od 30 cm tako da se nakon uspješno provedene tlačne probe razastiranjem preko spojeva (naglavaka) i nabijanjem duž cijelog cjevovoda i po čitavoj širini rova postigne jednolika debljina nadsloja od 30 cm iznad tjemena cijevi. U stavku je uključena nabava, doprema, razvažanje duž trase, ubacivanje, razastiranje te nabijanje. </t>
  </si>
  <si>
    <r>
      <t xml:space="preserve"> Obračun po m</t>
    </r>
    <r>
      <rPr>
        <vertAlign val="superscript"/>
        <sz val="9"/>
        <rFont val="Cambria"/>
        <family val="1"/>
      </rPr>
      <t>3</t>
    </r>
    <r>
      <rPr>
        <sz val="9"/>
        <rFont val="Cambria"/>
        <family val="1"/>
      </rPr>
      <t xml:space="preserve"> materijala u nabijenom stanju.</t>
    </r>
  </si>
  <si>
    <r>
      <t>Zatrpavanje preostalih dijelova rova do donjeg ustroja prometnice ili okolnog terena, zamjenskim kamenim materijalom granulacije 0-63 mm u slojevima debljine do 30 cm uz nabijanje lakim mehaničkim nabijačem do modula stišljivosti Ms≥40 MN/m</t>
    </r>
    <r>
      <rPr>
        <vertAlign val="superscript"/>
        <sz val="9"/>
        <rFont val="Cambria"/>
        <family val="1"/>
      </rPr>
      <t>2</t>
    </r>
    <r>
      <rPr>
        <sz val="9"/>
        <rFont val="Cambria"/>
        <family val="1"/>
      </rPr>
      <t>. Spojna mjesta na cjevovodu ostaviti otvorena do uspješno provedene tlačne probe. U cijenu je uključen sav rad i materijal.</t>
    </r>
  </si>
  <si>
    <r>
      <t>Obračun po m</t>
    </r>
    <r>
      <rPr>
        <vertAlign val="superscript"/>
        <sz val="9"/>
        <rFont val="Cambria"/>
        <family val="1"/>
      </rPr>
      <t>3</t>
    </r>
    <r>
      <rPr>
        <sz val="9"/>
        <rFont val="Cambria"/>
        <family val="1"/>
      </rPr>
      <t xml:space="preserve"> zatrpanog rova u nabijenom stanju.</t>
    </r>
  </si>
  <si>
    <r>
      <t>Zatrpavanje preostalih dijelova rova do donjeg ustroja prometnice ili okolnog terena, materijalom iz iskopa u kojem ne smije biti kamenja promjera većeg od 12 cm te raslinja i humusa u slojevima debljine do 30 cm uz nabijanje lakim mehaničkim nabijačem do modula stišljivosti Ms≥40 MN/m</t>
    </r>
    <r>
      <rPr>
        <vertAlign val="superscript"/>
        <sz val="9"/>
        <rFont val="Cambria"/>
        <family val="1"/>
      </rPr>
      <t>2</t>
    </r>
    <r>
      <rPr>
        <sz val="9"/>
        <rFont val="Cambria"/>
        <family val="1"/>
      </rPr>
      <t xml:space="preserve">. Spojna mjesta na cjevovodu ostaviti otvorena do uspješno provedene tlačne probe. U cijenu je uključen sav rad i materijal. </t>
    </r>
  </si>
  <si>
    <r>
      <t xml:space="preserve"> Obračun po m</t>
    </r>
    <r>
      <rPr>
        <vertAlign val="superscript"/>
        <sz val="9"/>
        <rFont val="Cambria"/>
        <family val="1"/>
      </rPr>
      <t>3</t>
    </r>
    <r>
      <rPr>
        <sz val="9"/>
        <rFont val="Cambria"/>
        <family val="1"/>
      </rPr>
      <t xml:space="preserve"> zatrpanog rova u nabijenom stanju.</t>
    </r>
  </si>
  <si>
    <t xml:space="preserve">Zbrinjavanje viška iskopanog materijala u skladu s Pravilnikom o građevnom otpadu i otpadu koji sadrži azbest (NN 69/16) . Količina se procjenjuje kao 50% viška iskopa. Stvarna količina će se utvrditi na samom gradilištu. </t>
  </si>
  <si>
    <r>
      <t xml:space="preserve"> Obračun po m</t>
    </r>
    <r>
      <rPr>
        <vertAlign val="superscript"/>
        <sz val="9"/>
        <rFont val="Cambria"/>
        <family val="1"/>
      </rPr>
      <t>3</t>
    </r>
    <r>
      <rPr>
        <sz val="9"/>
        <rFont val="Cambria"/>
        <family val="1"/>
      </rPr>
      <t xml:space="preserve"> materijala u sraslom stanju.</t>
    </r>
  </si>
  <si>
    <t>Zbrinjavanje mineralne sirovine iz iskopa u skladu s Pravilnikom o postupanju s viškom iskopa koji predstavlja mineralnu sirovinu kod izvođenja građevinskih radova viška (NN 79/14). Količina se procjenjuje kao 50% viška iskopa. Stvarna količina će se utvrditi na samom gradilištu.</t>
  </si>
  <si>
    <t>Obračun po komadu izvedenog betonskog oslonca.</t>
  </si>
  <si>
    <t xml:space="preserve">Nabava, doprema i ugradnja betona za izvedbu blokova osiguranja horizontalnih krivina i otcjepnih komada ogranaka dimenzija i oblika prema detalju iz grafičkih priloga. Betoniranje se vrši betonom C16/20. Svi blokovi se betoniraju prije tlačne probe. U cijenu uključena potrebna oplata. </t>
  </si>
  <si>
    <t xml:space="preserve">Obračun po komadu ubetonirane kape. </t>
  </si>
  <si>
    <t xml:space="preserve">Nabava, doprema i ugradnja betona za izvedbu prstena oko kape zasuna betonom C 16/20 vanjskih dimenzija 40x40 cm, visine 19 cm. Otvor u betonu je okrugli Ø14 cm, prema obliku kape zasuna. U jediničnu cijenu uračunata oplata. </t>
  </si>
  <si>
    <t xml:space="preserve">Nabava, doprema i ugradnja betona za izvedbu prstena oko kape odzračno dozračne garniture betonom C 16/20 vanjskih dimenzija 62x62 cm, visine 28 cm. Otvor u betonu je okrugli Ø38 cm, prema obliku kape zasuna. U jediničnu cijenu uračunata oplata. </t>
  </si>
  <si>
    <t>Obračun po komadu izvedenog bloka.</t>
  </si>
  <si>
    <t xml:space="preserve">Nabava, doprema i ugradnja betona za izvedbu podložnih betonskih blokova od betona C16/20 veličine 50x50x15 cm ispod N fazona za ugradbu hidranata. U jediničnu cijenu uračunata i potrebna oplata. </t>
  </si>
  <si>
    <t xml:space="preserve">Nabava, doprema i ugradnja betona za izvedbu podložnih betonskih blokova od betona C16/20 veličine 65x65x15 cm ispod N fazona za ugradbu hidranata. U jediničnu cijenu uračunata i potrebna oplata. </t>
  </si>
  <si>
    <t>Obračun po komadu izvedenog bunarića.</t>
  </si>
  <si>
    <t xml:space="preserve">Izvedba bunarića za hidrante od opeke debljine 12 cm u cementnom mortu 1:2 kompletno. U cijenu je uključena nabava, doprema i ugradnja pune opeke normalnog formata, te spravljanje cementnog morta. </t>
  </si>
  <si>
    <t>Obračun po m' ugrađene cijevi.</t>
  </si>
  <si>
    <r>
      <t>Nabava, doprema, raznošenje duž trase i ugradnja vodovodnih cijevi nazivnog promjera DN 100 mm, od centrifugalnog nodularnog lijeva (ductile) s naglavkom i ravnim krajem, klase C40, prema HRN EN 545-2010. Unutarnja zaštita od cementnog morta, a vanjska zaštita od 400 g/m</t>
    </r>
    <r>
      <rPr>
        <vertAlign val="superscript"/>
        <sz val="9"/>
        <rFont val="Cambria"/>
        <family val="1"/>
      </rPr>
      <t>2</t>
    </r>
    <r>
      <rPr>
        <sz val="9"/>
        <rFont val="Cambria"/>
        <family val="1"/>
      </rPr>
      <t xml:space="preserve"> legure cink aluminija (85% Zn - 15% Al) s dodatnim epoksidnim pokrivnim slojem, sve prema HRN EN 545-2010. Cijevi su na utisni spoj tipa TYTON, uključivo s gumenim brtvama od EPDM-a i lubricant-pastom za premaz brtvi, razmjerno broju utičnih spojeva isporučenih cijevi. Radna dužina cijevi 6 m, a kraće dužine prema HRH EN 545-2010. </t>
    </r>
  </si>
  <si>
    <r>
      <t>Nabava, doprema, raznošenje duž trase i ugradnja vodovodnih cijevi nazivnog promjera DN 80 mm, od centrifugalnog nodularnog lijeva (ductile) s naglavkom i ravnim krajem, klase C40, prema HRN EN 545-2010. Unutarnja zaštita od cementnog morta, a vanjska zaštita od 400 g/m</t>
    </r>
    <r>
      <rPr>
        <vertAlign val="superscript"/>
        <sz val="9"/>
        <rFont val="Cambria"/>
        <family val="1"/>
      </rPr>
      <t>2</t>
    </r>
    <r>
      <rPr>
        <sz val="9"/>
        <rFont val="Cambria"/>
        <family val="1"/>
      </rPr>
      <t xml:space="preserve"> legure cink aluminija (85% Zn - 15% Al) s dodatnim epoksidnim pokrivnim slojem, sve prema HRN EN 545-2010. Cijevi su na utisni spoj tipa TYTON, uključivo s gumenim brtvama od EPDM-a i lubricant-pastom za premaz brtvi, razmjerno broju utičnih spojeva isporučenih cijevi. Radna dužina cijevi 6 m, a kraće dužine prema HRH EN 545-2010.</t>
    </r>
  </si>
  <si>
    <t>Obračun po ugrađenom komadu.</t>
  </si>
  <si>
    <t xml:space="preserve">Nabava, doprema, raznošenje duž trase i ugradnja nadzemnih hidranata DN 80, duljine 2150 mm, od lijevanog željeza sa lomljivim stupom, prema DIN-u 3222, sa ugrađenim dvjema gornjim C-spojkama (DN 50) prema DIN-u 14317 i jedna donja B-spojka (DN 65) prema DIN 14318; kompletno s brtvama i vijcima od nehrđajućeg čelika za radni tlak od 10 bara. Sav strojni i ručni rad prema uputama od prozvođača. </t>
  </si>
  <si>
    <t xml:space="preserve">Nabava, doprema i ugradnja automatskog odzračnog-dozračnog ventila DN 50 mm s prirubnicama prema HRN EN 1092-2 ili jednakovrijedno, kompletno s brtvama i vijcima od nehrđajućeg čelika za radni tlak 10 bara. Zaštita od korozije iznutra i izvana epoksidni sloj.  U jediničnu cijenu je uključena je nabava, doprema na gradilište s istovarom uz rov, privremeno odlagalište ili skladištenje prema uputama proizvođača, razvoz duž trase i ugradnja prema uvjetima iz projekta te sav rad. U cijenu uračunata i kružna ulična kapa prema detalju iz projekta. </t>
  </si>
  <si>
    <t>Obračun po m' ugrađene vrpce.</t>
  </si>
  <si>
    <t xml:space="preserve">Nabava, doprema i polaganje odgovarajuće vrpce za označavanje i pronalaženje s oznakom VODOVOD, točno iznad osi cjevovoda u vrhu nasipnog drobljenog materijala. </t>
  </si>
  <si>
    <t>Obračunava se po kompletu potrebnih radova</t>
  </si>
  <si>
    <t>Izvedba spojeva novog cjevovoda s postojećim vodoopskrbnim ograncima. U cijenu je uračunat sav potreban rad i materijal. Izvođač radova po ovoj stavci je dužan koordinirati se s Vodovod d.o.o. Zadar za izvršenje radova predmetne stavke.</t>
  </si>
  <si>
    <t>Obračun po komadu priključka</t>
  </si>
  <si>
    <t>Obračun po m' cjevovoda.</t>
  </si>
  <si>
    <t xml:space="preserve">Ispitivanje cjevovoda na nepropusnost (tlačna proba) od osobe akreditirane za tu vrstu radova. U stavku je uključena montaža i demontaža privremenog dovoda vode i spojeva, aparata za tlačenje sa manometrom i kontrolnim manometrom, dobava vode, punjenje cjevovoda vodom, tlačenje pumpom, ispuštanje vode i propisani ispravak eventualne neispravnosti. Prije punjenja cjevovoda vodom mora biti izvršeno osiguranje i ukrućenje na svim krivinama i krajevima cjevovoda te djelomično zatrpavanje cijevi sitnozrnastim materijalom osim na spojevima kako bi se postigla sigurnost, da uspostavljeni pritisak ne bi pomaknuo ili digao cijev te oštetio spojeve i cijevi kao i doveo u opasnost radnike-montere. Prilikom ispitivanja zabranjuje se svaki rad u rovu. Punjenje cijevi izvesti polagano da zrak iz cijevi može slobodno izaći. Stavka uključuje predprobu, glavnu probu i skupnu probu. </t>
  </si>
  <si>
    <t>Čišćenje i ispiranje montiranog cjevovoda nakon kompletno zatrpanog rova i uspješno provedene tlačne probe. Ispiranje cjevovoda vrši se prema opisu u posebnim tehničkim uvjetima izvedbe cjevovoda. U cijenu je uračunata dobava vode te sav alat, strojevi, pomoćni materijal i rad. Ispiranje vršiti dok na ispustu ne počne izlaziti potpuno čista i bistra voda.</t>
  </si>
  <si>
    <t xml:space="preserve">Dezinfekcija montiranog cjevovoda prije stavljanja istog u pogon. Nakon provedenog tlačnog ispitivanja te ispiranja cijevi pristupa se dezinfekciji cjevovoda prema tehničkim uvjetima izvedbe cjevovoda ili prema posebnim uvjetima sanitarne inspekcije. Dezinfekciju provodi ovlaštena tvrtka za takve poslove. Nakon dezinfekcije otopinu ispustiti i cijevi isprati s normalno kloriranom vodom za piće. Dezinfekcija se smatra uspješno provedenom kada analizirani uzorak dade zadovoljavajuće rezultate. U cijenu uključen sav rad, utrošak vode i dezifekcijskog sredstva, uzimanje i nošenje uzorka na analizu te dobivanje atesta o sanitarnoj ispravnosti kod nadležne zdravstvene ustanove. Stavka obuhvaća i zbrinjavanje ispuštene hiperklorirane vode. </t>
  </si>
  <si>
    <t>Obračun po kompletno izvedenom provizoriju</t>
  </si>
  <si>
    <t>Izvedba provizornih cjevovoda i kućnih privremenih priključaka radi osiguranja vodoopskrbe potrošača za vrijeme radova na izgradnji kanalizacije i rekonstrukciji cjevovoda. Provizorij će se izvesti od PE cijevi. Veličina profila cijevi ovisiti će o duljini samog provizorija i broju potrošača na njemu, a biti će u rasponu od DN 20 mm (priključni vodovi) do DN 110 mm (sve za 10 bara). Stavka obuhvaća nabavu, dopremu na gradilište i razvlačenje cijevi kao i njihovo spajanje i sidrenje na čitavoj dužini trase te kasniju demontažu provizorija. Također, stavka obuhvaća i sav eventualni strojni i ručni iskop materijala za potrebu izvedbe provizornog spoja na postojeću vodovodnu mrežu, prekope i zatrpavanja na mjestima gdje je to potrebno te druge građevinske radove po potrebi. U slučaju opasnosti od smrzavanja, provizorij je potrebno zaštiti od istog na adekvatan način.  Izvođač radova po ovoj stavci je dužan koordinirati se s Vodovod d.o.o. Zadar za izvršenje radova predmetne stavke. Uključen sav potrebni rad i materijal.</t>
  </si>
  <si>
    <t>2.7.</t>
  </si>
  <si>
    <t>2.8.</t>
  </si>
  <si>
    <t>Kameni nabačaj 5-8cm</t>
  </si>
  <si>
    <t>2.9.</t>
  </si>
  <si>
    <t>2.10.</t>
  </si>
  <si>
    <t xml:space="preserve">Izrada zelenog pojasa od zemljanog materijala. Stavka obuhvaća nabavu, transport i ugradnju zemljanog materijala, prema nagibima i visinskim kotama koje su dane u projektu. </t>
  </si>
  <si>
    <r>
      <t>m</t>
    </r>
    <r>
      <rPr>
        <vertAlign val="superscript"/>
        <sz val="9"/>
        <rFont val="Cambria"/>
        <family val="1"/>
      </rPr>
      <t>3</t>
    </r>
  </si>
  <si>
    <r>
      <t>Izrada filtarskog sloja iza zida. Stavka obuhvaća:
Izrada kamenog nabačaja, materijalom iz pozajmišta,  krupnoće 5 do 8 cm. Drenažni sloj debljine 30 cm, sve prema detalju iz projekta. Obračun po m</t>
    </r>
    <r>
      <rPr>
        <vertAlign val="superscript"/>
        <sz val="9"/>
        <rFont val="Cambria"/>
        <family val="1"/>
      </rPr>
      <t>3</t>
    </r>
    <r>
      <rPr>
        <sz val="9"/>
        <rFont val="Cambria"/>
        <family val="1"/>
      </rPr>
      <t xml:space="preserve"> ugrađenog materijala.
</t>
    </r>
  </si>
  <si>
    <t>Zatrpavanje iza zidova materijalom iz iskopa strojno nasipanje, razastiranjem, potrebno vlaženje i sušenje planiranje nasipnih slojeva debljine i nagiba danim u projektu te zbijanje iza izvedenog zida i ostalih konstrukcija po projektu (drenaže, filtarskog sloja, zaloge). U cijenu je uključen sav rad i materijal te planiranje pokosa nasipa i čišćenje okoline.</t>
  </si>
  <si>
    <t>2.11.</t>
  </si>
  <si>
    <r>
      <t>Obračun po m</t>
    </r>
    <r>
      <rPr>
        <vertAlign val="superscript"/>
        <sz val="9"/>
        <rFont val="Cambria"/>
        <family val="1"/>
      </rPr>
      <t>3</t>
    </r>
  </si>
  <si>
    <t>Izrada bankina od zrnatog kamenog materijala, izrada bankina od zrnatog kamenog materijala na uredno izvedenu i preuzetu podlogu, širine prema projektu i debljine u zbijenom stanju prema projektu, a ovisno o debljini kolničke konstrukcije. U cijenu je uključena nabava i prijevoz, razastiranje, grubo i fino planiranje, te zbijanje do tražene zbijenosti, debljine sloja i nagiba prema projektu. Sve u skladu s točkom 2-16. OTU-a. Obračun po m´.</t>
  </si>
  <si>
    <r>
      <t>Doprema i ugradnja kamenog materijala od drobljenca ispod  stepenica. Ugradnju materijala vršiti u slojevima debljine 20 cm uz nabijanje. Obračun po m</t>
    </r>
    <r>
      <rPr>
        <vertAlign val="superscript"/>
        <sz val="9"/>
        <rFont val="Cambria"/>
        <family val="1"/>
      </rPr>
      <t>3</t>
    </r>
    <r>
      <rPr>
        <sz val="9"/>
        <rFont val="Cambria"/>
        <family val="1"/>
      </rPr>
      <t xml:space="preserve"> uvaljanog materijala.</t>
    </r>
  </si>
  <si>
    <t>U stavkama: betoniranja podložnog sloja betona, izrada temelja zidova i betoniranje zidova izvan temelja uključuji su svi potporni zidovi ne terenu, kao i potporni zidove oko stepenica sve prema dimenzijama u projektu.Količina betona za betoniranje ab stepenica obračunava se u zasebnoj stavci.</t>
  </si>
  <si>
    <t>3.10.</t>
  </si>
  <si>
    <t>Izrada nosivog sloja (srednje prometno opterećenje) AC 22 base 50/70 AG 6 M2, debljine 8,0 cm.  U cijeni su sadržani svi troškovi nabave materijala, proizvodnje i ugradnje asfaltne mješavine, prijevoz, oprema i sve ostalo potrebno za potpuno izvođenje radova. Obračun je po m2 gornje površine stvarno položenog i ugrađenog nosivog sloja.  Izvedba i kontrola kakvoće prema (HRN EN 13108-1)  i tehničkim svojstvima i zahtjevima za građevne proizvode za proizvodnju asfaltnih mješavina i za asfaltne slojeve kolnika.</t>
  </si>
  <si>
    <t>Izrada habajućeg sloja (srednje prometno opterećenje) AC 11 surf  45/80-65 AG2 M2, debljine 4,0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</si>
  <si>
    <t>Dopunske ploče (E). Postavljanje prometnih znakova dopunskih ploča oblika pravokutnika, prema projektu prometne opreme i signalizacije, a u skladu s Pravilnikom o prometnim znakovima, opremi i signalizaciji na cestama (NN br. 34/2003.) i HRN EN 1116, HRN EN 12889-1, HRNEN 1790.
U cijenu je uključena  izrada i nabava znakova s bojenjem i lijepljenjem folije, svi prijevozi, prijenosi i skladištenje, sav rad i materijal, te pričvrsni elementi i pribor za ugradnju po uvjetima iz projekta. Obračun je po broju komada pričvršćenih znakova.  Količine prema specifikaciji prometnih znakova i opreme.</t>
  </si>
  <si>
    <t>6.9.</t>
  </si>
  <si>
    <t>Ispunjena šrafurom.</t>
  </si>
  <si>
    <t>Stavka 9-02.3.7.</t>
  </si>
  <si>
    <t>Obilježavanje mjesta za parkiranje (HRN U.S.4.234),
U cijenu je uključeno čišćenje kolnika neposredno prije izrade oznaka, predmarkiranje, nabava i prijevoz materijala (boja, razrjeđivač, reflektirajuće kuglice), prethodna dopuštenja i atesti te tekuća kontrola kvalitete, sav rad, pribor i oprema za izradu oznaka.
Obračun po kom izrađene oznake</t>
  </si>
  <si>
    <t>6.10.</t>
  </si>
  <si>
    <t>UKUPNO (bez PDV-a ):</t>
  </si>
  <si>
    <t>GRAĐEVINA:            GRADNJA PROMETNICE I PARKIRALIŠTA SJEVERNO OD GROBLJA U DIKLU</t>
  </si>
  <si>
    <t>VRSTA PROJEKTA:  PROJEKT PROMETNICA</t>
  </si>
  <si>
    <t>BROJ PROJEKTA:     5735 - P</t>
  </si>
  <si>
    <t>VRSTA PROJEKTA:  PROJEKT OBORINSKE ODVODNJE I VODOVODA</t>
  </si>
  <si>
    <t>BROJ PROJEKTA:     5735 - VO</t>
  </si>
  <si>
    <t>Uz svjetiljku obavezno dostavit, od bilo kojeg ovlaštenog inženjera elektrotehnike, digitalno ovjeren svjetlotehnički proračun za ponuđeni tip svjetiljke zajedno s fotometrijskim datotekama (IES ili LDT format). Ponuditelj mora dokazati da svjetiljka zadovoljava sljedeće svjetlotehničke parametre:</t>
  </si>
  <si>
    <t>BROJ PROJEKTA:     22091-JR</t>
  </si>
  <si>
    <r>
      <t>m</t>
    </r>
    <r>
      <rPr>
        <vertAlign val="superscript"/>
        <sz val="9"/>
        <color indexed="8"/>
        <rFont val="Cambria"/>
        <family val="1"/>
      </rPr>
      <t>3</t>
    </r>
  </si>
  <si>
    <r>
      <t>Dobava betona i izrada betonskog temelja u oplati dimenzija 110x110x120cm. U cijenu uračunati 1,46 m</t>
    </r>
    <r>
      <rPr>
        <vertAlign val="superscript"/>
        <sz val="9"/>
        <color indexed="8"/>
        <rFont val="Cambria"/>
        <family val="1"/>
      </rPr>
      <t>3</t>
    </r>
    <r>
      <rPr>
        <sz val="9"/>
        <color indexed="8"/>
        <rFont val="Cambria"/>
        <family val="1"/>
      </rPr>
      <t xml:space="preserve"> betona C25/30, ugradnju dvije PVC cijevi Ø50mm dužine 1m za uvlačenje kabela  i ugradnju pripadnih temeljnih vijaka koji se isporučuju s stupom.Temelj se mora izraditi na mjestu ugradnje stupa.</t>
    </r>
  </si>
  <si>
    <t>BROJ PROJEKTA:     22091-TK</t>
  </si>
  <si>
    <t>VRSTA PROJEKTA:  GLAVNI PROJEKT</t>
  </si>
  <si>
    <t xml:space="preserve">BROJ PROJEKTA:     5735 </t>
  </si>
  <si>
    <t>3.11.</t>
  </si>
  <si>
    <t>/TROŠKOVNIK JAVNE RASJETE/</t>
  </si>
  <si>
    <t>/TROŠKOVNIK DTK MREŽE/</t>
  </si>
  <si>
    <t>/TROŠKOVNIK NN MREŽA/</t>
  </si>
  <si>
    <t>Pripremni radovi - ukupno:</t>
  </si>
  <si>
    <t>Zemljani radovi - ukupno:</t>
  </si>
  <si>
    <t>Betonski radovi - ukupno:</t>
  </si>
  <si>
    <t>Nosivi slojevi kolničke konstrukcije - ukupno:</t>
  </si>
  <si>
    <t>Asfaltni kolnički zastor - ukupno:</t>
  </si>
  <si>
    <t>Oprema ceste - ukupno:</t>
  </si>
  <si>
    <t>klp.</t>
  </si>
  <si>
    <r>
      <t>Strojni iskop za potporne zidove i stepenice bez obzira na kategoriju tla prema odredbama projekta s utovarom u prijevozno sredstvo i transportom na mjesto deponiranja (ili ugradnje). U cijenu je uključen iskop, utovar u transportno vozilo, prijevoz materijala na mjesto ugradnje na trasi i transport viška materijala na deponiju koju osigurava izvođač radova. Obračun se vrši po m</t>
    </r>
    <r>
      <rPr>
        <vertAlign val="superscript"/>
        <sz val="9"/>
        <rFont val="Cambria"/>
        <family val="1"/>
      </rPr>
      <t>3</t>
    </r>
    <r>
      <rPr>
        <sz val="9"/>
        <rFont val="Cambria"/>
        <family val="1"/>
      </rPr>
      <t xml:space="preserve"> stvarno izvršenog iskopa tla u sraslom stanju, bez obzira na kategoriju. Izvođač radova je dužan obići mjesto zahvata i upoznati se sa stanjem na terenu prije davanja ponude. </t>
    </r>
  </si>
  <si>
    <t>kg.</t>
  </si>
  <si>
    <t>Zaštitna ograda za stepenice . Stavka obuhvaća nabavu ograde, dopremu na gradilište i postavljanje ograde. U stavci je uključen sav rad i materijal potreban za ugradnju ograde, potrebne dilatacije te antikorozivna zaštita ograde vručim pocinčavanjem te bojanje u boji prema zahtjevu investitora. Obračun po m' postavljene ograde.</t>
  </si>
  <si>
    <r>
      <t>Izrada ab stepenica iz betona C25/30 (dimenzija 16x30cm, 17,3x30 cm) prema detaljima iz projekta, te debljine ploče 16 cm. Obračun je po m</t>
    </r>
    <r>
      <rPr>
        <vertAlign val="superscript"/>
        <sz val="9"/>
        <rFont val="Cambria"/>
        <family val="1"/>
      </rPr>
      <t>3</t>
    </r>
    <r>
      <rPr>
        <sz val="9"/>
        <rFont val="Cambria"/>
        <family val="1"/>
      </rPr>
      <t xml:space="preserve"> ugrađenog betona po projektiranom presjeku, a u cijenu je uključena nabava betona, svi prijevozi i prijenosi, izrada i demontaža oplate i skele, rad na ugradnji i njezi betona. Armatura se obračunava posebno.</t>
    </r>
  </si>
  <si>
    <t>UKUPNO (bez PDV-a u EUR):</t>
  </si>
  <si>
    <t>UKUPNO PDV (u EUR):</t>
  </si>
  <si>
    <t>UKUPNO (sa PDV-om u EUR):</t>
  </si>
  <si>
    <t>UKUPNO:</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</si>
</sst>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_);[Red]\(&quot;$&quot;#,##0\)"/>
    <numFmt numFmtId="165" formatCode="&quot;$&quot;#,##0.00_);[Red]\(&quot;$&quot;#,##0.00\)"/>
    <numFmt numFmtId="166" formatCode="#.##"/>
    <numFmt numFmtId="167" formatCode="###,##0.00"/>
    <numFmt numFmtId="168" formatCode="#,##0.00\ &quot;kn&quot;"/>
    <numFmt numFmtId="169" formatCode="#,##0.00\ _k_n"/>
    <numFmt numFmtId="170" formatCode="#,##0.0"/>
    <numFmt numFmtId="171" formatCode="#,##0.000"/>
    <numFmt numFmtId="172" formatCode="#.#"/>
    <numFmt numFmtId="173" formatCode="#"/>
    <numFmt numFmtId="174" formatCode="#.0"/>
    <numFmt numFmtId="175" formatCode="#.00"/>
    <numFmt numFmtId="176" formatCode="#,##0.00&quot; kn&quot;"/>
    <numFmt numFmtId="177" formatCode="#,##0.00\ [$€-1]"/>
    <numFmt numFmtId="178" formatCode="[$-41A]d\.\ mmmm\ yyyy\."/>
    <numFmt numFmtId="179" formatCode="_([$€-2]\ * #,##0.00_);_([$€-2]\ * \(#,##0.00\);_([$€-2]\ * &quot;-&quot;??_);_(@_)"/>
    <numFmt numFmtId="180" formatCode="0.0"/>
  </numFmts>
  <fonts count="67">
    <font>
      <sz val="10"/>
      <name val="MS Sans Serif"/>
      <family val="0"/>
    </font>
    <font>
      <b/>
      <sz val="10"/>
      <name val="MS Sans Serif"/>
      <family val="0"/>
    </font>
    <font>
      <i/>
      <sz val="10"/>
      <name val="MS Sans Serif"/>
      <family val="0"/>
    </font>
    <font>
      <b/>
      <i/>
      <sz val="10"/>
      <name val="MS Sans Serif"/>
      <family val="0"/>
    </font>
    <font>
      <u val="single"/>
      <sz val="10"/>
      <color indexed="36"/>
      <name val="MS Sans Serif"/>
      <family val="2"/>
    </font>
    <font>
      <sz val="9"/>
      <name val="Microsoft Sans Serif"/>
      <family val="2"/>
    </font>
    <font>
      <b/>
      <sz val="9"/>
      <name val="Microsoft Sans Serif"/>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1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62"/>
      <name val="Calibri"/>
      <family val="2"/>
    </font>
    <font>
      <sz val="8"/>
      <name val="MS Sans Serif"/>
      <family val="2"/>
    </font>
    <font>
      <u val="single"/>
      <sz val="10"/>
      <color indexed="12"/>
      <name val="MS Sans Serif"/>
      <family val="2"/>
    </font>
    <font>
      <sz val="10"/>
      <name val="Arial"/>
      <family val="2"/>
    </font>
    <font>
      <sz val="10"/>
      <name val="Arial CE"/>
      <family val="0"/>
    </font>
    <font>
      <sz val="9"/>
      <name val="Cambria"/>
      <family val="1"/>
    </font>
    <font>
      <vertAlign val="superscript"/>
      <sz val="9"/>
      <name val="Cambria"/>
      <family val="1"/>
    </font>
    <font>
      <sz val="9"/>
      <color indexed="8"/>
      <name val="Cambria"/>
      <family val="1"/>
    </font>
    <font>
      <sz val="11"/>
      <name val="Times New Roman CE"/>
      <family val="1"/>
    </font>
    <font>
      <sz val="11"/>
      <name val="Calibri"/>
      <family val="2"/>
    </font>
    <font>
      <vertAlign val="superscript"/>
      <sz val="9"/>
      <color indexed="8"/>
      <name val="Cambria"/>
      <family val="1"/>
    </font>
    <font>
      <sz val="9"/>
      <name val="Calibri"/>
      <family val="2"/>
    </font>
    <font>
      <sz val="9.9"/>
      <name val="Cambria"/>
      <family val="1"/>
    </font>
    <font>
      <sz val="9"/>
      <color indexed="10"/>
      <name val="Cambria"/>
      <family val="1"/>
    </font>
    <font>
      <sz val="10"/>
      <color indexed="10"/>
      <name val="MS Sans Serif"/>
      <family val="0"/>
    </font>
    <font>
      <u val="single"/>
      <sz val="9"/>
      <name val="Cambria"/>
      <family val="1"/>
    </font>
    <font>
      <i/>
      <sz val="9"/>
      <name val="Cambria"/>
      <family val="1"/>
    </font>
    <font>
      <sz val="9"/>
      <color indexed="8"/>
      <name val="Calibri"/>
      <family val="2"/>
    </font>
    <font>
      <sz val="10"/>
      <name val="Cambria"/>
      <family val="1"/>
    </font>
    <font>
      <b/>
      <sz val="9"/>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Cambria"/>
      <family val="1"/>
    </font>
    <font>
      <sz val="9"/>
      <color theme="1"/>
      <name val="Cambria"/>
      <family val="1"/>
    </font>
    <font>
      <sz val="9"/>
      <color rgb="FFC00000"/>
      <name val="Cambria"/>
      <family val="1"/>
    </font>
    <font>
      <sz val="10"/>
      <color rgb="FFC00000"/>
      <name val="MS Sans Serif"/>
      <family val="0"/>
    </font>
    <font>
      <sz val="9"/>
      <color rgb="FFFF0000"/>
      <name val="Cambria"/>
      <family val="1"/>
    </font>
    <font>
      <sz val="9"/>
      <color rgb="FF000000"/>
      <name val="Calibri"/>
      <family val="2"/>
    </font>
    <font>
      <b/>
      <sz val="9"/>
      <color rgb="FF000000"/>
      <name val="Cambria"/>
      <family val="1"/>
    </font>
    <font>
      <b/>
      <sz val="8"/>
      <name val="MS Sans Serif"/>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3"/>
        <bgColor indexed="64"/>
      </patternFill>
    </fill>
    <fill>
      <patternFill patternType="solid">
        <fgColor indexed="45"/>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30">
    <border>
      <left/>
      <right/>
      <top/>
      <bottom/>
      <diagonal/>
    </border>
    <border>
      <left style="thin">
        <color indexed="22"/>
      </left>
      <right style="thin">
        <color indexed="22"/>
      </right>
      <top style="thin">
        <color indexed="22"/>
      </top>
      <bottom style="thin">
        <color indexed="2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10"/>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color indexed="63"/>
      </left>
      <right>
        <color indexed="63"/>
      </right>
      <top>
        <color indexed="63"/>
      </top>
      <bottom style="double"/>
    </border>
    <border>
      <left style="double"/>
      <right>
        <color indexed="63"/>
      </right>
      <top style="double"/>
      <bottom style="double"/>
    </border>
    <border>
      <left style="thin"/>
      <right style="thin"/>
      <top style="double"/>
      <bottom style="double"/>
    </border>
    <border>
      <left>
        <color indexed="63"/>
      </left>
      <right>
        <color indexed="63"/>
      </right>
      <top style="double"/>
      <bottom style="double"/>
    </border>
    <border>
      <left style="thin"/>
      <right>
        <color indexed="63"/>
      </right>
      <top style="double"/>
      <bottom style="double"/>
    </border>
    <border>
      <left style="thin"/>
      <right style="double"/>
      <top style="double"/>
      <bottom style="double"/>
    </border>
    <border>
      <left>
        <color indexed="63"/>
      </left>
      <right>
        <color indexed="63"/>
      </right>
      <top style="double"/>
      <bottom>
        <color indexed="63"/>
      </bottom>
    </border>
    <border>
      <left style="double"/>
      <right>
        <color indexed="63"/>
      </right>
      <top>
        <color indexed="63"/>
      </top>
      <bottom style="double"/>
    </border>
    <border>
      <left style="thin"/>
      <right style="thin"/>
      <top>
        <color indexed="63"/>
      </top>
      <bottom style="double"/>
    </border>
    <border>
      <left style="thin"/>
      <right>
        <color indexed="63"/>
      </right>
      <top>
        <color indexed="63"/>
      </top>
      <bottom style="double"/>
    </border>
    <border>
      <left style="thin"/>
      <right style="double"/>
      <top>
        <color indexed="63"/>
      </top>
      <bottom style="double"/>
    </border>
  </borders>
  <cellStyleXfs count="1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43" fillId="34" borderId="0" applyNumberFormat="0" applyBorder="0" applyAlignment="0" applyProtection="0"/>
    <xf numFmtId="0" fontId="44" fillId="35" borderId="0" applyNumberFormat="0" applyBorder="0" applyAlignment="0" applyProtection="0"/>
    <xf numFmtId="0" fontId="0" fillId="10" borderId="1" applyNumberFormat="0" applyFont="0" applyAlignment="0" applyProtection="0"/>
    <xf numFmtId="0" fontId="0" fillId="10" borderId="1" applyNumberFormat="0" applyFont="0" applyAlignment="0" applyProtection="0"/>
    <xf numFmtId="0" fontId="45" fillId="36" borderId="2" applyNumberFormat="0" applyAlignment="0" applyProtection="0"/>
    <xf numFmtId="0" fontId="46" fillId="37" borderId="3"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40" fontId="0" fillId="0" borderId="0" applyFill="0" applyBorder="0" applyAlignment="0" applyProtection="0"/>
    <xf numFmtId="43" fontId="25"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25" fillId="0" borderId="0" applyFont="0" applyFill="0" applyBorder="0" applyAlignment="0" applyProtection="0"/>
    <xf numFmtId="0" fontId="9" fillId="12" borderId="0" applyNumberFormat="0" applyBorder="0" applyAlignment="0" applyProtection="0"/>
    <xf numFmtId="0" fontId="9" fillId="12" borderId="0" applyNumberFormat="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8" borderId="0" applyNumberFormat="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52" fillId="39" borderId="2" applyNumberFormat="0" applyAlignment="0" applyProtection="0"/>
    <xf numFmtId="0" fontId="8" fillId="40" borderId="0" applyNumberFormat="0" applyBorder="0" applyAlignment="0" applyProtection="0"/>
    <xf numFmtId="0" fontId="8"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0" fillId="44" borderId="7" applyNumberFormat="0" applyAlignment="0" applyProtection="0"/>
    <xf numFmtId="0" fontId="10" fillId="44" borderId="7" applyNumberFormat="0" applyAlignment="0" applyProtection="0"/>
    <xf numFmtId="0" fontId="11" fillId="44" borderId="8" applyNumberFormat="0" applyAlignment="0" applyProtection="0"/>
    <xf numFmtId="0" fontId="11" fillId="44" borderId="8" applyNumberFormat="0" applyAlignment="0" applyProtection="0"/>
    <xf numFmtId="0" fontId="53" fillId="0" borderId="9" applyNumberFormat="0" applyFill="0" applyAlignment="0" applyProtection="0"/>
    <xf numFmtId="0" fontId="12" fillId="45" borderId="0" applyNumberFormat="0" applyBorder="0" applyAlignment="0" applyProtection="0"/>
    <xf numFmtId="0" fontId="12" fillId="45" borderId="0" applyNumberFormat="0" applyBorder="0" applyAlignment="0" applyProtection="0"/>
    <xf numFmtId="0" fontId="14" fillId="0" borderId="10" applyNumberFormat="0" applyFill="0" applyAlignment="0" applyProtection="0"/>
    <xf numFmtId="0" fontId="14" fillId="0" borderId="1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4" fillId="46"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42" fillId="0" borderId="0">
      <alignment/>
      <protection/>
    </xf>
    <xf numFmtId="0" fontId="25" fillId="0" borderId="0">
      <alignment/>
      <protection/>
    </xf>
    <xf numFmtId="0" fontId="25" fillId="0" borderId="0">
      <alignment/>
      <protection/>
    </xf>
    <xf numFmtId="0" fontId="42" fillId="0" borderId="0">
      <alignment/>
      <protection/>
    </xf>
    <xf numFmtId="0" fontId="42" fillId="0" borderId="0">
      <alignment/>
      <protection/>
    </xf>
    <xf numFmtId="0" fontId="25" fillId="0" borderId="0">
      <alignment/>
      <protection/>
    </xf>
    <xf numFmtId="0" fontId="25" fillId="0" borderId="0">
      <alignment/>
      <protection/>
    </xf>
    <xf numFmtId="0" fontId="30" fillId="0" borderId="0">
      <alignment horizontal="left" vertical="top" wrapText="1"/>
      <protection/>
    </xf>
    <xf numFmtId="0" fontId="26" fillId="0" borderId="0">
      <alignment/>
      <protection/>
    </xf>
    <xf numFmtId="0" fontId="0" fillId="47" borderId="13" applyNumberFormat="0" applyFont="0" applyAlignment="0" applyProtection="0"/>
    <xf numFmtId="0" fontId="0" fillId="0" borderId="0">
      <alignment/>
      <protection/>
    </xf>
    <xf numFmtId="0" fontId="0" fillId="0" borderId="0">
      <alignment/>
      <protection/>
    </xf>
    <xf numFmtId="0" fontId="55" fillId="36" borderId="14" applyNumberFormat="0" applyAlignment="0" applyProtection="0"/>
    <xf numFmtId="9" fontId="0" fillId="0" borderId="0" applyFont="0" applyFill="0" applyBorder="0" applyAlignment="0" applyProtection="0"/>
    <xf numFmtId="0" fontId="18" fillId="0" borderId="15" applyNumberFormat="0" applyFill="0" applyAlignment="0" applyProtection="0"/>
    <xf numFmtId="0" fontId="18" fillId="0" borderId="15" applyNumberFormat="0" applyFill="0" applyAlignment="0" applyProtection="0"/>
    <xf numFmtId="0" fontId="19" fillId="48" borderId="16" applyNumberFormat="0" applyAlignment="0" applyProtection="0"/>
    <xf numFmtId="0" fontId="19" fillId="48" borderId="16"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6" fillId="0" borderId="0" applyNumberFormat="0" applyFill="0" applyBorder="0" applyAlignment="0" applyProtection="0"/>
    <xf numFmtId="0" fontId="57"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2" fillId="19" borderId="8" applyNumberFormat="0" applyAlignment="0" applyProtection="0"/>
    <xf numFmtId="0" fontId="22" fillId="19" borderId="8" applyNumberFormat="0" applyAlignment="0" applyProtection="0"/>
    <xf numFmtId="0" fontId="58" fillId="0" borderId="0" applyNumberFormat="0" applyFill="0" applyBorder="0" applyAlignment="0" applyProtection="0"/>
    <xf numFmtId="40" fontId="0" fillId="0" borderId="0" applyFont="0" applyFill="0" applyBorder="0" applyAlignment="0" applyProtection="0"/>
    <xf numFmtId="40" fontId="0" fillId="0" borderId="0" applyFont="0" applyFill="0" applyBorder="0" applyAlignment="0" applyProtection="0"/>
  </cellStyleXfs>
  <cellXfs count="522">
    <xf numFmtId="0" fontId="0" fillId="0" borderId="0" xfId="0" applyAlignment="1">
      <alignment/>
    </xf>
    <xf numFmtId="0" fontId="0" fillId="0" borderId="0" xfId="0" applyAlignment="1">
      <alignment horizontal="right"/>
    </xf>
    <xf numFmtId="0" fontId="6" fillId="49" borderId="0" xfId="0" applyFont="1" applyFill="1" applyBorder="1" applyAlignment="1">
      <alignment horizontal="justify" vertical="top"/>
    </xf>
    <xf numFmtId="0" fontId="5" fillId="49" borderId="0" xfId="0" applyFont="1" applyFill="1" applyBorder="1" applyAlignment="1">
      <alignment horizontal="center" vertical="top"/>
    </xf>
    <xf numFmtId="0" fontId="27" fillId="49" borderId="0" xfId="0" applyFont="1" applyFill="1" applyBorder="1" applyAlignment="1">
      <alignment horizontal="justify" vertical="top"/>
    </xf>
    <xf numFmtId="4" fontId="27" fillId="49" borderId="0" xfId="0" applyNumberFormat="1" applyFont="1" applyFill="1" applyBorder="1" applyAlignment="1">
      <alignment horizontal="center" vertical="top"/>
    </xf>
    <xf numFmtId="0" fontId="27" fillId="49" borderId="0" xfId="0" applyFont="1" applyFill="1" applyBorder="1" applyAlignment="1">
      <alignment horizontal="justify" vertical="top" wrapText="1"/>
    </xf>
    <xf numFmtId="0" fontId="27" fillId="49" borderId="0" xfId="0" applyFont="1" applyFill="1" applyBorder="1" applyAlignment="1">
      <alignment/>
    </xf>
    <xf numFmtId="0" fontId="27" fillId="49" borderId="19" xfId="0" applyFont="1" applyFill="1" applyBorder="1" applyAlignment="1">
      <alignment horizontal="justify" vertical="top"/>
    </xf>
    <xf numFmtId="0" fontId="27" fillId="0" borderId="20" xfId="0" applyFont="1" applyFill="1" applyBorder="1" applyAlignment="1">
      <alignment horizontal="center" vertical="top" wrapText="1"/>
    </xf>
    <xf numFmtId="0" fontId="27" fillId="0" borderId="21" xfId="0" applyFont="1" applyFill="1" applyBorder="1" applyAlignment="1">
      <alignment horizontal="center" vertical="center" wrapText="1"/>
    </xf>
    <xf numFmtId="0" fontId="27" fillId="0" borderId="22" xfId="0" applyFont="1" applyFill="1" applyBorder="1" applyAlignment="1">
      <alignment horizontal="center" wrapText="1"/>
    </xf>
    <xf numFmtId="167" fontId="27" fillId="0" borderId="23" xfId="0" applyNumberFormat="1" applyFont="1" applyFill="1" applyBorder="1" applyAlignment="1">
      <alignment horizontal="center" vertical="center" wrapText="1"/>
    </xf>
    <xf numFmtId="167" fontId="27" fillId="0" borderId="23" xfId="0" applyNumberFormat="1" applyFont="1" applyFill="1" applyBorder="1" applyAlignment="1">
      <alignment horizontal="center" wrapText="1"/>
    </xf>
    <xf numFmtId="167" fontId="27" fillId="0" borderId="24" xfId="0" applyNumberFormat="1" applyFont="1" applyFill="1" applyBorder="1" applyAlignment="1">
      <alignment horizontal="center" vertical="center" wrapText="1"/>
    </xf>
    <xf numFmtId="0" fontId="27" fillId="0" borderId="0" xfId="131" applyFont="1" applyFill="1" applyBorder="1" applyAlignment="1" applyProtection="1">
      <alignment horizontal="justify" vertical="top" wrapText="1"/>
      <protection/>
    </xf>
    <xf numFmtId="0" fontId="27" fillId="0" borderId="0" xfId="131" applyFont="1" applyFill="1" applyBorder="1" applyAlignment="1" applyProtection="1">
      <alignment horizontal="justify" wrapText="1"/>
      <protection/>
    </xf>
    <xf numFmtId="40" fontId="5" fillId="49" borderId="0" xfId="159" applyFont="1" applyFill="1" applyBorder="1" applyAlignment="1">
      <alignment horizontal="center" vertical="top" wrapText="1"/>
    </xf>
    <xf numFmtId="0" fontId="5" fillId="49" borderId="0" xfId="0" applyFont="1" applyFill="1" applyBorder="1" applyAlignment="1">
      <alignment horizontal="center" vertical="top" wrapText="1"/>
    </xf>
    <xf numFmtId="0" fontId="27" fillId="49" borderId="0" xfId="0" applyFont="1" applyFill="1" applyAlignment="1">
      <alignment/>
    </xf>
    <xf numFmtId="0" fontId="0" fillId="0" borderId="0" xfId="0" applyBorder="1" applyAlignment="1">
      <alignment/>
    </xf>
    <xf numFmtId="49" fontId="27" fillId="0" borderId="0" xfId="0" applyNumberFormat="1" applyFont="1" applyFill="1" applyAlignment="1">
      <alignment horizontal="center" vertical="top" wrapText="1"/>
    </xf>
    <xf numFmtId="0" fontId="27" fillId="0" borderId="0" xfId="0" applyFont="1" applyFill="1" applyAlignment="1">
      <alignment horizontal="center" vertical="center"/>
    </xf>
    <xf numFmtId="4" fontId="27" fillId="0" borderId="0" xfId="0" applyNumberFormat="1" applyFont="1" applyFill="1" applyAlignment="1">
      <alignment horizontal="center" vertical="center"/>
    </xf>
    <xf numFmtId="0" fontId="27" fillId="0" borderId="0" xfId="0" applyFont="1" applyBorder="1" applyAlignment="1">
      <alignment horizontal="justify"/>
    </xf>
    <xf numFmtId="2" fontId="27" fillId="0" borderId="0" xfId="0" applyNumberFormat="1" applyFont="1" applyFill="1" applyAlignment="1">
      <alignment horizontal="center" vertical="center"/>
    </xf>
    <xf numFmtId="0" fontId="27" fillId="49" borderId="0" xfId="0" applyFont="1" applyFill="1" applyBorder="1" applyAlignment="1">
      <alignment horizontal="center"/>
    </xf>
    <xf numFmtId="4" fontId="27" fillId="49" borderId="0" xfId="0" applyNumberFormat="1" applyFont="1" applyFill="1" applyBorder="1" applyAlignment="1">
      <alignment horizontal="center"/>
    </xf>
    <xf numFmtId="0" fontId="27" fillId="49" borderId="19" xfId="0" applyFont="1" applyFill="1" applyBorder="1" applyAlignment="1">
      <alignment horizontal="center"/>
    </xf>
    <xf numFmtId="4" fontId="27" fillId="0" borderId="0" xfId="80" applyNumberFormat="1" applyFont="1" applyFill="1" applyBorder="1" applyAlignment="1" applyProtection="1">
      <alignment horizontal="center" vertical="center"/>
      <protection/>
    </xf>
    <xf numFmtId="40" fontId="27" fillId="49" borderId="0" xfId="159" applyFont="1" applyFill="1" applyBorder="1" applyAlignment="1">
      <alignment horizontal="center" vertical="top"/>
    </xf>
    <xf numFmtId="0" fontId="27" fillId="0" borderId="0" xfId="0" applyFont="1" applyFill="1" applyAlignment="1">
      <alignment horizontal="justify" vertical="top"/>
    </xf>
    <xf numFmtId="0" fontId="0" fillId="49" borderId="0" xfId="0" applyFill="1" applyAlignment="1">
      <alignment/>
    </xf>
    <xf numFmtId="40" fontId="27" fillId="49" borderId="19" xfId="159" applyFont="1" applyFill="1" applyBorder="1" applyAlignment="1">
      <alignment horizontal="center" vertical="top"/>
    </xf>
    <xf numFmtId="4" fontId="27" fillId="49" borderId="19" xfId="0" applyNumberFormat="1" applyFont="1" applyFill="1" applyBorder="1" applyAlignment="1">
      <alignment horizontal="center" vertical="top"/>
    </xf>
    <xf numFmtId="0" fontId="27" fillId="49" borderId="19" xfId="0" applyFont="1" applyFill="1" applyBorder="1" applyAlignment="1">
      <alignment/>
    </xf>
    <xf numFmtId="0" fontId="27" fillId="49" borderId="0" xfId="0" applyFont="1" applyFill="1" applyBorder="1" applyAlignment="1" applyProtection="1">
      <alignment horizontal="center" vertical="center"/>
      <protection/>
    </xf>
    <xf numFmtId="0" fontId="27" fillId="49" borderId="0" xfId="0" applyFont="1" applyFill="1" applyBorder="1" applyAlignment="1" applyProtection="1">
      <alignment horizontal="center"/>
      <protection/>
    </xf>
    <xf numFmtId="4" fontId="27" fillId="49" borderId="0" xfId="0" applyNumberFormat="1" applyFont="1" applyFill="1" applyBorder="1" applyAlignment="1" applyProtection="1">
      <alignment horizontal="center"/>
      <protection/>
    </xf>
    <xf numFmtId="0" fontId="27" fillId="50" borderId="0" xfId="0" applyFont="1" applyFill="1" applyBorder="1" applyAlignment="1" applyProtection="1">
      <alignment horizontal="center" vertical="center" wrapText="1"/>
      <protection/>
    </xf>
    <xf numFmtId="4" fontId="27" fillId="49" borderId="19" xfId="0" applyNumberFormat="1" applyFont="1" applyFill="1" applyBorder="1" applyAlignment="1" applyProtection="1">
      <alignment horizontal="center"/>
      <protection/>
    </xf>
    <xf numFmtId="0" fontId="27" fillId="49" borderId="19" xfId="0" applyFont="1" applyFill="1" applyBorder="1" applyAlignment="1" applyProtection="1">
      <alignment horizontal="center"/>
      <protection/>
    </xf>
    <xf numFmtId="0" fontId="27" fillId="50" borderId="0" xfId="0" applyFont="1" applyFill="1" applyBorder="1" applyAlignment="1" applyProtection="1">
      <alignment vertical="center" wrapText="1"/>
      <protection/>
    </xf>
    <xf numFmtId="0" fontId="27" fillId="49" borderId="19" xfId="0" applyFont="1" applyFill="1" applyBorder="1" applyAlignment="1" applyProtection="1">
      <alignment horizontal="center" vertical="center"/>
      <protection/>
    </xf>
    <xf numFmtId="0" fontId="27" fillId="49" borderId="19" xfId="0" applyFont="1" applyFill="1" applyBorder="1" applyAlignment="1" applyProtection="1">
      <alignment horizontal="left"/>
      <protection/>
    </xf>
    <xf numFmtId="4" fontId="59" fillId="49" borderId="0" xfId="0" applyNumberFormat="1" applyFont="1" applyFill="1" applyBorder="1" applyAlignment="1" applyProtection="1">
      <alignment horizontal="center"/>
      <protection/>
    </xf>
    <xf numFmtId="49" fontId="27" fillId="0" borderId="0" xfId="0" applyNumberFormat="1" applyFont="1" applyFill="1" applyAlignment="1" applyProtection="1">
      <alignment horizontal="center" vertical="top" wrapText="1"/>
      <protection/>
    </xf>
    <xf numFmtId="4" fontId="27" fillId="0" borderId="0" xfId="0" applyNumberFormat="1" applyFont="1" applyFill="1" applyAlignment="1" applyProtection="1">
      <alignment horizontal="center" vertical="center"/>
      <protection/>
    </xf>
    <xf numFmtId="0" fontId="27" fillId="0" borderId="0" xfId="0" applyFont="1" applyFill="1" applyAlignment="1" applyProtection="1">
      <alignment horizontal="justify" vertical="top" wrapText="1"/>
      <protection/>
    </xf>
    <xf numFmtId="0" fontId="27" fillId="0" borderId="0" xfId="0" applyFont="1" applyFill="1" applyAlignment="1" applyProtection="1">
      <alignment horizontal="justify" vertical="top"/>
      <protection/>
    </xf>
    <xf numFmtId="0" fontId="27" fillId="0" borderId="0" xfId="0" applyFont="1" applyFill="1" applyAlignment="1" applyProtection="1">
      <alignment horizontal="center" vertical="center"/>
      <protection/>
    </xf>
    <xf numFmtId="2" fontId="27" fillId="0" borderId="0" xfId="0" applyNumberFormat="1" applyFont="1" applyFill="1" applyAlignment="1" applyProtection="1">
      <alignment horizontal="center" vertical="center"/>
      <protection/>
    </xf>
    <xf numFmtId="0" fontId="27" fillId="49" borderId="0" xfId="0" applyFont="1" applyFill="1" applyBorder="1" applyAlignment="1" applyProtection="1">
      <alignment horizontal="center" vertical="top" wrapText="1"/>
      <protection/>
    </xf>
    <xf numFmtId="0" fontId="60" fillId="49" borderId="0" xfId="0" applyFont="1" applyFill="1" applyBorder="1" applyAlignment="1" applyProtection="1">
      <alignment vertical="top" wrapText="1"/>
      <protection/>
    </xf>
    <xf numFmtId="0" fontId="0" fillId="49" borderId="0" xfId="0" applyFill="1" applyAlignment="1" applyProtection="1">
      <alignment/>
      <protection/>
    </xf>
    <xf numFmtId="0" fontId="0" fillId="0" borderId="0" xfId="0" applyBorder="1" applyAlignment="1">
      <alignment horizontal="center"/>
    </xf>
    <xf numFmtId="0" fontId="0" fillId="0" borderId="0" xfId="0" applyAlignment="1">
      <alignment horizontal="center"/>
    </xf>
    <xf numFmtId="0" fontId="27" fillId="49" borderId="0" xfId="0" applyFont="1" applyFill="1" applyBorder="1" applyAlignment="1" applyProtection="1">
      <alignment horizontal="center" vertical="top"/>
      <protection/>
    </xf>
    <xf numFmtId="0" fontId="27" fillId="0" borderId="0" xfId="0" applyFont="1" applyBorder="1" applyAlignment="1" applyProtection="1">
      <alignment horizontal="justify"/>
      <protection/>
    </xf>
    <xf numFmtId="0" fontId="27" fillId="0" borderId="0" xfId="0" applyFont="1" applyFill="1" applyBorder="1" applyAlignment="1" applyProtection="1">
      <alignment horizontal="justify"/>
      <protection/>
    </xf>
    <xf numFmtId="0" fontId="27" fillId="0" borderId="0" xfId="0" applyFont="1" applyFill="1" applyAlignment="1" applyProtection="1">
      <alignment horizontal="justify" vertical="top"/>
      <protection/>
    </xf>
    <xf numFmtId="0" fontId="27" fillId="0" borderId="0" xfId="0" applyFont="1" applyFill="1" applyAlignment="1" applyProtection="1">
      <alignment horizontal="justify" vertical="top" wrapText="1"/>
      <protection/>
    </xf>
    <xf numFmtId="4" fontId="27" fillId="0" borderId="0" xfId="0" applyNumberFormat="1" applyFont="1" applyBorder="1" applyAlignment="1" applyProtection="1">
      <alignment horizontal="justify"/>
      <protection/>
    </xf>
    <xf numFmtId="0" fontId="27" fillId="49" borderId="0" xfId="0" applyFont="1" applyFill="1" applyBorder="1" applyAlignment="1" applyProtection="1">
      <alignment horizontal="justify" vertical="top"/>
      <protection/>
    </xf>
    <xf numFmtId="0" fontId="27" fillId="49" borderId="0" xfId="0" applyFont="1" applyFill="1" applyBorder="1" applyAlignment="1" applyProtection="1">
      <alignment horizontal="left" vertical="top"/>
      <protection/>
    </xf>
    <xf numFmtId="0" fontId="27" fillId="0" borderId="20" xfId="0" applyFont="1" applyFill="1" applyBorder="1" applyAlignment="1" applyProtection="1">
      <alignment horizontal="center" vertical="top" wrapText="1"/>
      <protection/>
    </xf>
    <xf numFmtId="0" fontId="27" fillId="0" borderId="21" xfId="0" applyFont="1" applyFill="1" applyBorder="1" applyAlignment="1" applyProtection="1">
      <alignment horizontal="center" vertical="center" wrapText="1"/>
      <protection/>
    </xf>
    <xf numFmtId="0" fontId="27" fillId="0" borderId="22" xfId="0" applyFont="1" applyFill="1" applyBorder="1" applyAlignment="1" applyProtection="1">
      <alignment horizontal="center" wrapText="1"/>
      <protection/>
    </xf>
    <xf numFmtId="167" fontId="27" fillId="0" borderId="23" xfId="0" applyNumberFormat="1" applyFont="1" applyFill="1" applyBorder="1" applyAlignment="1" applyProtection="1">
      <alignment horizontal="center" vertical="center" wrapText="1"/>
      <protection/>
    </xf>
    <xf numFmtId="167" fontId="27" fillId="0" borderId="23" xfId="0" applyNumberFormat="1" applyFont="1" applyFill="1" applyBorder="1" applyAlignment="1" applyProtection="1">
      <alignment horizontal="center" wrapText="1"/>
      <protection/>
    </xf>
    <xf numFmtId="167" fontId="27" fillId="0" borderId="24" xfId="0" applyNumberFormat="1" applyFont="1" applyFill="1" applyBorder="1" applyAlignment="1" applyProtection="1">
      <alignment horizontal="center" vertical="center" wrapText="1"/>
      <protection/>
    </xf>
    <xf numFmtId="0" fontId="27" fillId="49" borderId="0" xfId="0" applyFont="1" applyFill="1" applyBorder="1" applyAlignment="1" applyProtection="1">
      <alignment horizontal="left" vertical="top" wrapText="1"/>
      <protection/>
    </xf>
    <xf numFmtId="0" fontId="27" fillId="49" borderId="0" xfId="0" applyFont="1" applyFill="1" applyBorder="1" applyAlignment="1" applyProtection="1">
      <alignment horizontal="justify"/>
      <protection/>
    </xf>
    <xf numFmtId="0" fontId="27" fillId="0" borderId="0" xfId="0" applyFont="1" applyFill="1" applyBorder="1" applyAlignment="1" applyProtection="1">
      <alignment horizontal="center" vertical="center" wrapText="1"/>
      <protection/>
    </xf>
    <xf numFmtId="16" fontId="27" fillId="49" borderId="0" xfId="0" applyNumberFormat="1" applyFont="1" applyFill="1" applyBorder="1" applyAlignment="1" applyProtection="1">
      <alignment horizontal="left" vertical="top"/>
      <protection/>
    </xf>
    <xf numFmtId="4" fontId="27" fillId="49" borderId="0" xfId="0" applyNumberFormat="1" applyFont="1" applyFill="1" applyBorder="1" applyAlignment="1" applyProtection="1">
      <alignment horizontal="justify"/>
      <protection/>
    </xf>
    <xf numFmtId="0" fontId="27" fillId="0" borderId="0" xfId="0" applyFont="1" applyBorder="1" applyAlignment="1" applyProtection="1">
      <alignment/>
      <protection/>
    </xf>
    <xf numFmtId="0" fontId="27" fillId="0" borderId="0" xfId="0" applyFont="1" applyFill="1" applyBorder="1" applyAlignment="1" applyProtection="1">
      <alignment horizontal="center"/>
      <protection/>
    </xf>
    <xf numFmtId="0" fontId="27" fillId="0" borderId="0" xfId="0" applyFont="1" applyFill="1" applyBorder="1" applyAlignment="1" applyProtection="1">
      <alignment horizontal="center" vertical="center" wrapText="1"/>
      <protection/>
    </xf>
    <xf numFmtId="3" fontId="27" fillId="0" borderId="0" xfId="80" applyNumberFormat="1" applyFont="1" applyFill="1" applyBorder="1" applyAlignment="1" applyProtection="1">
      <alignment horizontal="center" vertical="center"/>
      <protection/>
    </xf>
    <xf numFmtId="4" fontId="27" fillId="0" borderId="0" xfId="0" applyNumberFormat="1" applyFont="1" applyFill="1" applyBorder="1" applyAlignment="1" applyProtection="1">
      <alignment horizontal="center" vertical="center"/>
      <protection/>
    </xf>
    <xf numFmtId="0" fontId="27" fillId="49" borderId="0" xfId="0" applyFont="1" applyFill="1" applyBorder="1" applyAlignment="1" applyProtection="1">
      <alignment horizontal="left" vertical="top" wrapText="1" readingOrder="1"/>
      <protection/>
    </xf>
    <xf numFmtId="0" fontId="27" fillId="49" borderId="19" xfId="0" applyFont="1" applyFill="1" applyBorder="1" applyAlignment="1" applyProtection="1">
      <alignment horizontal="left" vertical="top" wrapText="1"/>
      <protection/>
    </xf>
    <xf numFmtId="0" fontId="27" fillId="0" borderId="0" xfId="0" applyFont="1" applyFill="1" applyBorder="1" applyAlignment="1" applyProtection="1">
      <alignment horizontal="justify" vertical="top"/>
      <protection/>
    </xf>
    <xf numFmtId="0" fontId="27" fillId="0" borderId="0" xfId="0" applyFont="1" applyBorder="1" applyAlignment="1" applyProtection="1">
      <alignment horizontal="left" vertical="top" wrapText="1"/>
      <protection/>
    </xf>
    <xf numFmtId="0" fontId="27" fillId="49" borderId="0" xfId="0" applyFont="1" applyFill="1" applyBorder="1" applyAlignment="1" applyProtection="1">
      <alignment horizontal="justify" vertical="top" wrapText="1"/>
      <protection/>
    </xf>
    <xf numFmtId="0" fontId="27" fillId="49" borderId="19" xfId="0" applyFont="1" applyFill="1" applyBorder="1" applyAlignment="1" applyProtection="1">
      <alignment horizontal="justify" vertical="top" wrapText="1"/>
      <protection/>
    </xf>
    <xf numFmtId="0" fontId="27" fillId="0" borderId="0" xfId="0" applyFont="1" applyBorder="1" applyAlignment="1" applyProtection="1">
      <alignment horizontal="justify"/>
      <protection/>
    </xf>
    <xf numFmtId="0" fontId="27" fillId="0" borderId="0" xfId="0" applyFont="1" applyFill="1" applyAlignment="1" applyProtection="1">
      <alignment horizontal="center" vertical="center" wrapText="1"/>
      <protection/>
    </xf>
    <xf numFmtId="4" fontId="27" fillId="0" borderId="0" xfId="0" applyNumberFormat="1" applyFont="1" applyFill="1" applyAlignment="1" applyProtection="1">
      <alignment horizontal="center" vertical="center" wrapText="1"/>
      <protection/>
    </xf>
    <xf numFmtId="49" fontId="27" fillId="0" borderId="0" xfId="0" applyNumberFormat="1" applyFont="1" applyFill="1" applyAlignment="1" applyProtection="1">
      <alignment horizontal="center" vertical="top"/>
      <protection/>
    </xf>
    <xf numFmtId="0" fontId="27" fillId="0" borderId="0" xfId="0" applyFont="1" applyFill="1" applyAlignment="1" applyProtection="1">
      <alignment horizontal="center" vertical="center"/>
      <protection/>
    </xf>
    <xf numFmtId="4" fontId="27" fillId="0" borderId="0" xfId="0" applyNumberFormat="1" applyFont="1" applyFill="1" applyAlignment="1" applyProtection="1">
      <alignment horizontal="center" vertical="center"/>
      <protection/>
    </xf>
    <xf numFmtId="0" fontId="27" fillId="0" borderId="0" xfId="0" applyFont="1" applyFill="1" applyBorder="1" applyAlignment="1" applyProtection="1">
      <alignment horizontal="left" vertical="top" wrapText="1"/>
      <protection/>
    </xf>
    <xf numFmtId="49" fontId="27" fillId="0" borderId="0" xfId="0" applyNumberFormat="1" applyFont="1" applyFill="1" applyAlignment="1" applyProtection="1">
      <alignment horizontal="center" vertical="top" wrapText="1"/>
      <protection/>
    </xf>
    <xf numFmtId="4" fontId="27" fillId="0" borderId="0" xfId="0" applyNumberFormat="1" applyFont="1" applyFill="1" applyAlignment="1" applyProtection="1">
      <alignment horizontal="center" vertical="center" wrapText="1"/>
      <protection/>
    </xf>
    <xf numFmtId="0" fontId="27" fillId="0" borderId="0" xfId="0" applyFont="1" applyBorder="1" applyAlignment="1" applyProtection="1">
      <alignment horizontal="center" vertical="top"/>
      <protection/>
    </xf>
    <xf numFmtId="0" fontId="27" fillId="0" borderId="0" xfId="0" applyFont="1" applyBorder="1" applyAlignment="1" applyProtection="1">
      <alignment horizontal="justify" vertical="top" wrapText="1"/>
      <protection/>
    </xf>
    <xf numFmtId="0" fontId="27" fillId="0" borderId="0" xfId="0" applyFont="1" applyBorder="1" applyAlignment="1" applyProtection="1">
      <alignment horizontal="center" vertical="center"/>
      <protection/>
    </xf>
    <xf numFmtId="40" fontId="27" fillId="0" borderId="0" xfId="80" applyFont="1" applyBorder="1" applyAlignment="1" applyProtection="1">
      <alignment horizontal="center" vertical="center"/>
      <protection/>
    </xf>
    <xf numFmtId="0" fontId="27" fillId="0" borderId="0" xfId="0" applyFont="1" applyFill="1" applyBorder="1" applyAlignment="1" applyProtection="1">
      <alignment horizontal="center" vertical="top" wrapText="1"/>
      <protection/>
    </xf>
    <xf numFmtId="0" fontId="27" fillId="0" borderId="22" xfId="0" applyFont="1" applyFill="1" applyBorder="1" applyAlignment="1" applyProtection="1">
      <alignment horizontal="center" vertical="center" wrapText="1"/>
      <protection/>
    </xf>
    <xf numFmtId="0" fontId="27" fillId="49" borderId="0" xfId="0" applyFont="1" applyFill="1" applyBorder="1" applyAlignment="1">
      <alignment horizontal="justify"/>
    </xf>
    <xf numFmtId="0" fontId="27" fillId="0" borderId="0" xfId="0" applyFont="1" applyBorder="1" applyAlignment="1">
      <alignment horizontal="justify"/>
    </xf>
    <xf numFmtId="0" fontId="59" fillId="49" borderId="25" xfId="0" applyFont="1" applyFill="1" applyBorder="1" applyAlignment="1" applyProtection="1">
      <alignment/>
      <protection/>
    </xf>
    <xf numFmtId="0" fontId="59" fillId="49" borderId="0" xfId="0" applyFont="1" applyFill="1" applyBorder="1" applyAlignment="1" applyProtection="1">
      <alignment/>
      <protection/>
    </xf>
    <xf numFmtId="0" fontId="27" fillId="49" borderId="0" xfId="136" applyFont="1" applyFill="1" applyBorder="1">
      <alignment/>
      <protection/>
    </xf>
    <xf numFmtId="0" fontId="27" fillId="49" borderId="0" xfId="132" applyFont="1" applyFill="1" applyBorder="1">
      <alignment/>
      <protection/>
    </xf>
    <xf numFmtId="0" fontId="60" fillId="49" borderId="0" xfId="0" applyFont="1" applyFill="1" applyBorder="1" applyAlignment="1">
      <alignment/>
    </xf>
    <xf numFmtId="0" fontId="0" fillId="49" borderId="0" xfId="0" applyFill="1" applyAlignment="1" applyProtection="1">
      <alignment horizontal="center" vertical="center"/>
      <protection/>
    </xf>
    <xf numFmtId="0" fontId="27" fillId="0" borderId="0" xfId="0" applyNumberFormat="1" applyFont="1" applyFill="1" applyBorder="1" applyAlignment="1" applyProtection="1">
      <alignment vertical="top" wrapText="1"/>
      <protection/>
    </xf>
    <xf numFmtId="0" fontId="27" fillId="0" borderId="0" xfId="0" applyFont="1" applyFill="1" applyBorder="1" applyAlignment="1" applyProtection="1">
      <alignment horizontal="center" wrapText="1"/>
      <protection/>
    </xf>
    <xf numFmtId="0" fontId="27" fillId="0" borderId="0" xfId="0" applyFont="1" applyFill="1" applyBorder="1" applyAlignment="1" applyProtection="1">
      <alignment horizontal="left" wrapText="1"/>
      <protection/>
    </xf>
    <xf numFmtId="169" fontId="27" fillId="0" borderId="0" xfId="0" applyNumberFormat="1" applyFont="1" applyFill="1" applyBorder="1" applyAlignment="1" applyProtection="1">
      <alignment horizontal="center" wrapText="1"/>
      <protection/>
    </xf>
    <xf numFmtId="0" fontId="27" fillId="0" borderId="0" xfId="0" applyFont="1" applyFill="1" applyBorder="1" applyAlignment="1" applyProtection="1">
      <alignment horizontal="justify" wrapText="1"/>
      <protection/>
    </xf>
    <xf numFmtId="0" fontId="27" fillId="0" borderId="0" xfId="131" applyFont="1" applyFill="1" applyBorder="1" applyAlignment="1" applyProtection="1">
      <alignment horizontal="center" vertical="top" wrapText="1"/>
      <protection/>
    </xf>
    <xf numFmtId="0" fontId="27" fillId="0" borderId="0" xfId="0" applyFont="1" applyFill="1" applyBorder="1" applyAlignment="1" applyProtection="1">
      <alignment horizontal="justify" vertical="top" wrapText="1"/>
      <protection/>
    </xf>
    <xf numFmtId="0" fontId="27" fillId="0" borderId="0" xfId="0" applyFont="1" applyFill="1" applyBorder="1" applyAlignment="1" applyProtection="1">
      <alignment/>
      <protection/>
    </xf>
    <xf numFmtId="0" fontId="27" fillId="0" borderId="0" xfId="137" applyFont="1" applyFill="1" applyAlignment="1" applyProtection="1">
      <alignment horizontal="left" wrapText="1"/>
      <protection/>
    </xf>
    <xf numFmtId="0" fontId="27" fillId="0" borderId="19" xfId="0" applyFont="1" applyFill="1" applyBorder="1" applyAlignment="1" applyProtection="1">
      <alignment horizontal="center" wrapText="1"/>
      <protection/>
    </xf>
    <xf numFmtId="169" fontId="27" fillId="0" borderId="19" xfId="0" applyNumberFormat="1" applyFont="1" applyFill="1" applyBorder="1" applyAlignment="1" applyProtection="1">
      <alignment horizontal="center" wrapText="1"/>
      <protection/>
    </xf>
    <xf numFmtId="0" fontId="27" fillId="0" borderId="0" xfId="131" applyFont="1" applyFill="1" applyBorder="1" applyAlignment="1" applyProtection="1">
      <alignment horizontal="left" wrapText="1"/>
      <protection/>
    </xf>
    <xf numFmtId="0" fontId="27" fillId="0" borderId="0" xfId="131" applyFont="1" applyFill="1" applyBorder="1" applyAlignment="1" applyProtection="1">
      <alignment horizontal="right" wrapText="1"/>
      <protection/>
    </xf>
    <xf numFmtId="0" fontId="27" fillId="0" borderId="19" xfId="0" applyFont="1" applyFill="1" applyBorder="1" applyAlignment="1" applyProtection="1">
      <alignment/>
      <protection/>
    </xf>
    <xf numFmtId="0" fontId="27" fillId="0" borderId="19" xfId="0" applyFont="1" applyFill="1" applyBorder="1" applyAlignment="1" applyProtection="1">
      <alignment horizontal="center"/>
      <protection/>
    </xf>
    <xf numFmtId="0" fontId="27" fillId="0" borderId="19" xfId="0" applyFont="1" applyFill="1" applyBorder="1" applyAlignment="1" applyProtection="1">
      <alignment horizontal="center" vertical="center" wrapText="1"/>
      <protection/>
    </xf>
    <xf numFmtId="3" fontId="27" fillId="0" borderId="19" xfId="80" applyNumberFormat="1" applyFont="1" applyFill="1" applyBorder="1" applyAlignment="1" applyProtection="1">
      <alignment horizontal="center" vertical="center"/>
      <protection/>
    </xf>
    <xf numFmtId="4" fontId="27" fillId="0" borderId="19" xfId="0" applyNumberFormat="1" applyFont="1" applyFill="1" applyBorder="1" applyAlignment="1" applyProtection="1">
      <alignment horizontal="center" vertical="center"/>
      <protection/>
    </xf>
    <xf numFmtId="0" fontId="27" fillId="49" borderId="19" xfId="141" applyFont="1" applyFill="1" applyBorder="1" applyAlignment="1" applyProtection="1">
      <alignment horizontal="left" vertical="top" wrapText="1"/>
      <protection/>
    </xf>
    <xf numFmtId="0" fontId="27" fillId="49" borderId="19" xfId="141" applyFont="1" applyFill="1" applyBorder="1" applyAlignment="1" applyProtection="1">
      <alignment horizontal="center"/>
      <protection/>
    </xf>
    <xf numFmtId="0" fontId="27" fillId="0" borderId="19" xfId="0" applyFont="1" applyFill="1" applyBorder="1" applyAlignment="1" applyProtection="1">
      <alignment horizontal="left" vertical="center" wrapText="1"/>
      <protection/>
    </xf>
    <xf numFmtId="0" fontId="27" fillId="0" borderId="19" xfId="0" applyFont="1" applyFill="1" applyBorder="1" applyAlignment="1" applyProtection="1">
      <alignment horizontal="center" vertical="center"/>
      <protection/>
    </xf>
    <xf numFmtId="4" fontId="27" fillId="0" borderId="19" xfId="80" applyNumberFormat="1" applyFont="1" applyFill="1" applyBorder="1" applyAlignment="1" applyProtection="1">
      <alignment horizontal="center" vertical="center"/>
      <protection/>
    </xf>
    <xf numFmtId="0" fontId="27" fillId="0" borderId="19" xfId="131" applyFont="1" applyFill="1" applyBorder="1" applyAlignment="1" applyProtection="1">
      <alignment horizontal="justify" vertical="top" wrapText="1"/>
      <protection/>
    </xf>
    <xf numFmtId="2" fontId="27" fillId="49" borderId="0" xfId="0" applyNumberFormat="1" applyFont="1" applyFill="1" applyBorder="1" applyAlignment="1" applyProtection="1">
      <alignment horizontal="center" vertical="center" wrapText="1"/>
      <protection/>
    </xf>
    <xf numFmtId="170" fontId="27" fillId="49" borderId="0" xfId="0" applyNumberFormat="1" applyFont="1" applyFill="1" applyBorder="1" applyAlignment="1" applyProtection="1">
      <alignment horizontal="center" vertical="center"/>
      <protection/>
    </xf>
    <xf numFmtId="4" fontId="27" fillId="49" borderId="0" xfId="0" applyNumberFormat="1" applyFont="1" applyFill="1" applyBorder="1" applyAlignment="1" applyProtection="1">
      <alignment horizontal="center" vertical="center"/>
      <protection/>
    </xf>
    <xf numFmtId="169" fontId="27" fillId="0" borderId="0" xfId="0" applyNumberFormat="1" applyFont="1" applyFill="1" applyAlignment="1" applyProtection="1">
      <alignment horizontal="center" vertical="center"/>
      <protection/>
    </xf>
    <xf numFmtId="169" fontId="27" fillId="0" borderId="24" xfId="0" applyNumberFormat="1" applyFont="1" applyFill="1" applyBorder="1" applyAlignment="1" applyProtection="1">
      <alignment horizontal="center" vertical="center" wrapText="1"/>
      <protection/>
    </xf>
    <xf numFmtId="169" fontId="27" fillId="0" borderId="0" xfId="0" applyNumberFormat="1" applyFont="1" applyBorder="1" applyAlignment="1" applyProtection="1">
      <alignment horizontal="center" vertical="center"/>
      <protection/>
    </xf>
    <xf numFmtId="169" fontId="27" fillId="0" borderId="0" xfId="0" applyNumberFormat="1" applyFont="1" applyFill="1" applyAlignment="1" applyProtection="1">
      <alignment horizontal="center" vertical="center" wrapText="1"/>
      <protection/>
    </xf>
    <xf numFmtId="169" fontId="27" fillId="0" borderId="0" xfId="0" applyNumberFormat="1" applyFont="1" applyFill="1" applyAlignment="1" applyProtection="1">
      <alignment horizontal="center" vertical="center"/>
      <protection/>
    </xf>
    <xf numFmtId="169" fontId="27" fillId="0" borderId="0" xfId="0" applyNumberFormat="1" applyFont="1" applyFill="1" applyBorder="1" applyAlignment="1" applyProtection="1">
      <alignment horizontal="center" vertical="center" wrapText="1"/>
      <protection/>
    </xf>
    <xf numFmtId="169" fontId="27" fillId="0" borderId="19" xfId="0" applyNumberFormat="1" applyFont="1" applyFill="1" applyBorder="1" applyAlignment="1" applyProtection="1">
      <alignment horizontal="center" vertical="center" wrapText="1"/>
      <protection/>
    </xf>
    <xf numFmtId="0" fontId="27" fillId="49" borderId="0" xfId="0" applyFont="1" applyFill="1" applyBorder="1" applyAlignment="1" applyProtection="1">
      <alignment/>
      <protection/>
    </xf>
    <xf numFmtId="4" fontId="61" fillId="0" borderId="0" xfId="0" applyNumberFormat="1" applyFont="1" applyFill="1" applyAlignment="1" applyProtection="1">
      <alignment horizontal="center" vertical="center"/>
      <protection/>
    </xf>
    <xf numFmtId="0" fontId="62" fillId="49" borderId="0" xfId="0" applyFont="1" applyFill="1" applyAlignment="1">
      <alignment/>
    </xf>
    <xf numFmtId="0" fontId="61" fillId="0" borderId="0" xfId="0" applyFont="1" applyFill="1" applyAlignment="1" applyProtection="1">
      <alignment horizontal="justify" vertical="top"/>
      <protection/>
    </xf>
    <xf numFmtId="0" fontId="61" fillId="0" borderId="0" xfId="0" applyFont="1" applyFill="1" applyAlignment="1" applyProtection="1">
      <alignment horizontal="center" vertical="center"/>
      <protection/>
    </xf>
    <xf numFmtId="2" fontId="61" fillId="0" borderId="0" xfId="0" applyNumberFormat="1" applyFont="1" applyFill="1" applyAlignment="1" applyProtection="1">
      <alignment horizontal="center" vertical="center"/>
      <protection/>
    </xf>
    <xf numFmtId="49" fontId="61" fillId="0" borderId="0" xfId="0" applyNumberFormat="1" applyFont="1" applyFill="1" applyAlignment="1" applyProtection="1">
      <alignment horizontal="center" vertical="top" wrapText="1"/>
      <protection/>
    </xf>
    <xf numFmtId="0" fontId="27" fillId="0" borderId="20" xfId="0" applyFont="1" applyFill="1" applyBorder="1" applyAlignment="1" applyProtection="1">
      <alignment horizontal="center" vertical="center" wrapText="1"/>
      <protection/>
    </xf>
    <xf numFmtId="49" fontId="61" fillId="0" borderId="0" xfId="0" applyNumberFormat="1" applyFont="1" applyFill="1" applyAlignment="1" applyProtection="1">
      <alignment horizontal="center" vertical="top" wrapText="1"/>
      <protection/>
    </xf>
    <xf numFmtId="0" fontId="27" fillId="0" borderId="20" xfId="0" applyFont="1" applyFill="1" applyBorder="1" applyAlignment="1" applyProtection="1">
      <alignment horizontal="center" vertical="top" wrapText="1"/>
      <protection/>
    </xf>
    <xf numFmtId="0" fontId="27" fillId="0" borderId="21" xfId="0" applyFont="1" applyFill="1" applyBorder="1" applyAlignment="1" applyProtection="1">
      <alignment horizontal="center" vertical="center" wrapText="1"/>
      <protection/>
    </xf>
    <xf numFmtId="0" fontId="27" fillId="0" borderId="22" xfId="0" applyFont="1" applyFill="1" applyBorder="1" applyAlignment="1" applyProtection="1">
      <alignment horizontal="center" vertical="center" wrapText="1"/>
      <protection/>
    </xf>
    <xf numFmtId="167" fontId="27" fillId="0" borderId="23" xfId="0" applyNumberFormat="1" applyFont="1" applyFill="1" applyBorder="1" applyAlignment="1" applyProtection="1">
      <alignment horizontal="center" vertical="center" wrapText="1"/>
      <protection/>
    </xf>
    <xf numFmtId="167" fontId="27" fillId="0" borderId="24" xfId="0" applyNumberFormat="1" applyFont="1" applyFill="1" applyBorder="1" applyAlignment="1" applyProtection="1">
      <alignment horizontal="center" vertical="center" wrapText="1"/>
      <protection/>
    </xf>
    <xf numFmtId="0" fontId="27" fillId="0" borderId="20" xfId="0" applyFont="1" applyFill="1" applyBorder="1" applyAlignment="1" applyProtection="1">
      <alignment horizontal="center" vertical="center" wrapText="1"/>
      <protection/>
    </xf>
    <xf numFmtId="0" fontId="27" fillId="49" borderId="0" xfId="0" applyFont="1" applyFill="1" applyBorder="1" applyAlignment="1" applyProtection="1">
      <alignment horizontal="justify" vertical="top" wrapText="1"/>
      <protection/>
    </xf>
    <xf numFmtId="0" fontId="59" fillId="49" borderId="0" xfId="0" applyFont="1" applyFill="1" applyBorder="1" applyAlignment="1" applyProtection="1">
      <alignment horizontal="center" vertical="center"/>
      <protection/>
    </xf>
    <xf numFmtId="0" fontId="27" fillId="49" borderId="0" xfId="0" applyFont="1" applyFill="1" applyBorder="1" applyAlignment="1" applyProtection="1">
      <alignment/>
      <protection/>
    </xf>
    <xf numFmtId="0" fontId="27" fillId="49" borderId="19" xfId="0" applyFont="1" applyFill="1" applyBorder="1" applyAlignment="1" applyProtection="1">
      <alignment horizontal="center" vertical="center"/>
      <protection/>
    </xf>
    <xf numFmtId="0" fontId="27" fillId="49" borderId="0" xfId="0" applyFont="1" applyFill="1" applyBorder="1" applyAlignment="1" applyProtection="1">
      <alignment horizontal="center" vertical="center"/>
      <protection/>
    </xf>
    <xf numFmtId="0" fontId="27" fillId="0" borderId="0" xfId="0" applyFont="1" applyAlignment="1">
      <alignment horizontal="center" vertical="center"/>
    </xf>
    <xf numFmtId="0" fontId="27" fillId="0" borderId="0" xfId="131" applyFont="1" applyAlignment="1">
      <alignment horizontal="justify" vertical="top" wrapText="1"/>
      <protection/>
    </xf>
    <xf numFmtId="0" fontId="27" fillId="0" borderId="0" xfId="131" applyFont="1" applyAlignment="1">
      <alignment horizontal="center" wrapText="1"/>
      <protection/>
    </xf>
    <xf numFmtId="0" fontId="27" fillId="0" borderId="0" xfId="131" applyFont="1" applyAlignment="1">
      <alignment horizontal="justify" wrapText="1"/>
      <protection/>
    </xf>
    <xf numFmtId="0" fontId="27" fillId="0" borderId="19" xfId="131" applyFont="1" applyBorder="1" applyAlignment="1">
      <alignment horizontal="justify" wrapText="1"/>
      <protection/>
    </xf>
    <xf numFmtId="0" fontId="27" fillId="0" borderId="19" xfId="131" applyFont="1" applyBorder="1" applyAlignment="1">
      <alignment horizontal="center" wrapText="1"/>
      <protection/>
    </xf>
    <xf numFmtId="0" fontId="27" fillId="0" borderId="0" xfId="131" applyFont="1" applyBorder="1" applyAlignment="1">
      <alignment horizontal="center" wrapText="1"/>
      <protection/>
    </xf>
    <xf numFmtId="2" fontId="27" fillId="0" borderId="0" xfId="131" applyNumberFormat="1" applyFont="1" applyAlignment="1">
      <alignment horizontal="center" wrapText="1"/>
      <protection/>
    </xf>
    <xf numFmtId="0" fontId="27" fillId="0" borderId="0" xfId="131" applyFont="1" applyAlignment="1">
      <alignment wrapText="1"/>
      <protection/>
    </xf>
    <xf numFmtId="0" fontId="27" fillId="0" borderId="0" xfId="131" applyFont="1" applyAlignment="1">
      <alignment horizontal="left" vertical="top" wrapText="1"/>
      <protection/>
    </xf>
    <xf numFmtId="0" fontId="27" fillId="0" borderId="0" xfId="131" applyFont="1" applyAlignment="1">
      <alignment horizontal="left" vertical="center" wrapText="1"/>
      <protection/>
    </xf>
    <xf numFmtId="0" fontId="27" fillId="0" borderId="0" xfId="131" applyFont="1" applyAlignment="1">
      <alignment horizontal="center" vertical="center" wrapText="1"/>
      <protection/>
    </xf>
    <xf numFmtId="2" fontId="27" fillId="0" borderId="0" xfId="131" applyNumberFormat="1" applyFont="1" applyAlignment="1">
      <alignment horizontal="center" vertical="center" wrapText="1"/>
      <protection/>
    </xf>
    <xf numFmtId="0" fontId="27" fillId="0" borderId="0" xfId="131" applyFont="1" applyAlignment="1">
      <alignment horizontal="justify" vertical="center" wrapText="1"/>
      <protection/>
    </xf>
    <xf numFmtId="169" fontId="27" fillId="0" borderId="0" xfId="131" applyNumberFormat="1" applyFont="1" applyAlignment="1">
      <alignment horizontal="center" wrapText="1"/>
      <protection/>
    </xf>
    <xf numFmtId="0" fontId="27" fillId="0" borderId="19" xfId="131" applyFont="1" applyBorder="1" applyAlignment="1">
      <alignment horizontal="justify" vertical="top" wrapText="1"/>
      <protection/>
    </xf>
    <xf numFmtId="0" fontId="27" fillId="0" borderId="0" xfId="131" applyFont="1" applyBorder="1" applyAlignment="1">
      <alignment wrapText="1"/>
      <protection/>
    </xf>
    <xf numFmtId="0" fontId="27" fillId="0" borderId="0" xfId="131" applyFont="1" applyAlignment="1">
      <alignment horizontal="left" wrapText="1"/>
      <protection/>
    </xf>
    <xf numFmtId="179" fontId="27" fillId="0" borderId="0" xfId="131" applyNumberFormat="1" applyFont="1" applyAlignment="1">
      <alignment horizontal="center" wrapText="1"/>
      <protection/>
    </xf>
    <xf numFmtId="0" fontId="37" fillId="0" borderId="0" xfId="131" applyFont="1" applyAlignment="1">
      <alignment horizontal="center" wrapText="1"/>
      <protection/>
    </xf>
    <xf numFmtId="0" fontId="27" fillId="0" borderId="0" xfId="131" applyFont="1">
      <alignment/>
      <protection/>
    </xf>
    <xf numFmtId="0" fontId="27" fillId="0" borderId="0" xfId="131" applyFont="1" applyAlignment="1">
      <alignment horizontal="right" vertical="top" wrapText="1"/>
      <protection/>
    </xf>
    <xf numFmtId="0" fontId="27" fillId="0" borderId="0" xfId="131" applyFont="1" applyAlignment="1">
      <alignment horizontal="left"/>
      <protection/>
    </xf>
    <xf numFmtId="0" fontId="27" fillId="0" borderId="0" xfId="131" applyFont="1" applyBorder="1" applyAlignment="1">
      <alignment horizontal="justify" vertical="top" wrapText="1"/>
      <protection/>
    </xf>
    <xf numFmtId="0" fontId="27" fillId="0" borderId="19" xfId="0" applyFont="1" applyFill="1" applyBorder="1" applyAlignment="1" applyProtection="1">
      <alignment horizontal="center" vertical="top" wrapText="1"/>
      <protection/>
    </xf>
    <xf numFmtId="0" fontId="27" fillId="0" borderId="0" xfId="0" applyFont="1" applyFill="1" applyBorder="1" applyAlignment="1" applyProtection="1">
      <alignment horizontal="center" vertical="top"/>
      <protection/>
    </xf>
    <xf numFmtId="49" fontId="27" fillId="0" borderId="0" xfId="131" applyNumberFormat="1" applyFont="1" applyAlignment="1">
      <alignment horizontal="center" vertical="top" wrapText="1"/>
      <protection/>
    </xf>
    <xf numFmtId="49" fontId="27" fillId="0" borderId="19" xfId="131" applyNumberFormat="1" applyFont="1" applyBorder="1" applyAlignment="1">
      <alignment horizontal="center" vertical="top" wrapText="1"/>
      <protection/>
    </xf>
    <xf numFmtId="49" fontId="27" fillId="0" borderId="0" xfId="131" applyNumberFormat="1" applyFont="1" applyBorder="1" applyAlignment="1">
      <alignment horizontal="center" vertical="top" wrapText="1"/>
      <protection/>
    </xf>
    <xf numFmtId="0" fontId="27" fillId="0" borderId="19" xfId="131" applyFont="1" applyBorder="1" applyAlignment="1">
      <alignment wrapText="1"/>
      <protection/>
    </xf>
    <xf numFmtId="0" fontId="27" fillId="49" borderId="0" xfId="0" applyFont="1" applyFill="1" applyBorder="1" applyAlignment="1">
      <alignment horizontal="justify"/>
    </xf>
    <xf numFmtId="0" fontId="27" fillId="49" borderId="0" xfId="0" applyFont="1" applyFill="1" applyBorder="1" applyAlignment="1">
      <alignment horizontal="justify" vertical="top"/>
    </xf>
    <xf numFmtId="4" fontId="27" fillId="49" borderId="0" xfId="0" applyNumberFormat="1" applyFont="1" applyFill="1" applyBorder="1" applyAlignment="1" applyProtection="1">
      <alignment horizontal="center" vertical="center" wrapText="1"/>
      <protection/>
    </xf>
    <xf numFmtId="4" fontId="27" fillId="49" borderId="19" xfId="0" applyNumberFormat="1" applyFont="1" applyFill="1" applyBorder="1" applyAlignment="1" applyProtection="1">
      <alignment horizontal="center" vertical="center"/>
      <protection/>
    </xf>
    <xf numFmtId="0" fontId="27" fillId="49" borderId="0" xfId="141" applyFont="1" applyFill="1" applyBorder="1" applyAlignment="1" applyProtection="1">
      <alignment horizontal="center" vertical="center"/>
      <protection/>
    </xf>
    <xf numFmtId="0" fontId="27" fillId="49" borderId="0" xfId="0" applyFont="1" applyFill="1" applyBorder="1" applyAlignment="1" applyProtection="1">
      <alignment horizontal="center" vertical="center" wrapText="1"/>
      <protection/>
    </xf>
    <xf numFmtId="0" fontId="27" fillId="0" borderId="0" xfId="0" applyFont="1" applyFill="1" applyBorder="1" applyAlignment="1">
      <alignment horizontal="left" wrapText="1"/>
    </xf>
    <xf numFmtId="0" fontId="27" fillId="0" borderId="0" xfId="0" applyFont="1" applyFill="1" applyBorder="1" applyAlignment="1">
      <alignment horizontal="center" wrapText="1"/>
    </xf>
    <xf numFmtId="0" fontId="27" fillId="0" borderId="0" xfId="0" applyFont="1" applyFill="1" applyBorder="1" applyAlignment="1">
      <alignment horizontal="center" vertical="center" wrapText="1"/>
    </xf>
    <xf numFmtId="169" fontId="27" fillId="0" borderId="0" xfId="0" applyNumberFormat="1" applyFont="1" applyFill="1" applyAlignment="1">
      <alignment horizontal="center" vertical="center" wrapText="1"/>
    </xf>
    <xf numFmtId="0" fontId="27" fillId="0" borderId="0" xfId="131" applyFont="1" applyFill="1" applyBorder="1" applyAlignment="1">
      <alignment horizontal="left" wrapText="1"/>
      <protection/>
    </xf>
    <xf numFmtId="169" fontId="27" fillId="0" borderId="0" xfId="0" applyNumberFormat="1" applyFont="1" applyFill="1" applyBorder="1" applyAlignment="1">
      <alignment horizontal="center" vertical="center" wrapText="1"/>
    </xf>
    <xf numFmtId="0" fontId="27" fillId="0" borderId="0" xfId="131" applyFont="1" applyFill="1" applyBorder="1" applyAlignment="1">
      <alignment horizontal="right" wrapText="1"/>
      <protection/>
    </xf>
    <xf numFmtId="0" fontId="27" fillId="0" borderId="0" xfId="0" applyFont="1" applyFill="1" applyBorder="1" applyAlignment="1">
      <alignment/>
    </xf>
    <xf numFmtId="169" fontId="27" fillId="0" borderId="24" xfId="0" applyNumberFormat="1" applyFont="1" applyFill="1" applyBorder="1" applyAlignment="1" applyProtection="1">
      <alignment horizontal="center" vertical="center" wrapText="1"/>
      <protection/>
    </xf>
    <xf numFmtId="0" fontId="27" fillId="0" borderId="19" xfId="0" applyFont="1" applyFill="1" applyBorder="1" applyAlignment="1">
      <alignment horizontal="center" wrapText="1"/>
    </xf>
    <xf numFmtId="0" fontId="27" fillId="0" borderId="19" xfId="0" applyFont="1" applyFill="1" applyBorder="1" applyAlignment="1">
      <alignment horizontal="center" vertical="center" wrapText="1"/>
    </xf>
    <xf numFmtId="169" fontId="27" fillId="0" borderId="19" xfId="0" applyNumberFormat="1" applyFont="1" applyFill="1" applyBorder="1" applyAlignment="1">
      <alignment horizontal="center" vertical="center" wrapText="1"/>
    </xf>
    <xf numFmtId="0" fontId="27" fillId="0" borderId="0" xfId="0" applyFont="1" applyFill="1" applyBorder="1" applyAlignment="1">
      <alignment horizontal="center" vertical="center"/>
    </xf>
    <xf numFmtId="0" fontId="27" fillId="0" borderId="0" xfId="0" applyFont="1" applyAlignment="1" applyProtection="1">
      <alignment/>
      <protection/>
    </xf>
    <xf numFmtId="0" fontId="27" fillId="0" borderId="0" xfId="0" applyFont="1" applyAlignment="1" applyProtection="1">
      <alignment horizontal="center" vertical="center"/>
      <protection/>
    </xf>
    <xf numFmtId="169" fontId="27" fillId="0" borderId="0" xfId="0" applyNumberFormat="1" applyFont="1" applyAlignment="1" applyProtection="1">
      <alignment horizontal="center" vertical="center"/>
      <protection/>
    </xf>
    <xf numFmtId="0" fontId="27" fillId="0" borderId="0" xfId="0" applyFont="1" applyFill="1" applyAlignment="1">
      <alignment wrapText="1"/>
    </xf>
    <xf numFmtId="0" fontId="27" fillId="0" borderId="0" xfId="0" applyFont="1" applyFill="1" applyBorder="1" applyAlignment="1">
      <alignment horizontal="justify" wrapText="1"/>
    </xf>
    <xf numFmtId="0" fontId="27" fillId="0" borderId="0" xfId="0" applyFont="1" applyAlignment="1">
      <alignment horizontal="center"/>
    </xf>
    <xf numFmtId="0" fontId="27" fillId="0" borderId="0" xfId="0" applyFont="1" applyFill="1" applyBorder="1" applyAlignment="1">
      <alignment horizontal="left" vertical="top" wrapText="1"/>
    </xf>
    <xf numFmtId="0" fontId="27" fillId="0" borderId="0" xfId="0" applyFont="1" applyFill="1" applyAlignment="1">
      <alignment/>
    </xf>
    <xf numFmtId="0" fontId="27" fillId="0" borderId="0" xfId="0" applyFont="1" applyFill="1" applyBorder="1" applyAlignment="1">
      <alignment horizontal="justify" vertical="top" wrapText="1"/>
    </xf>
    <xf numFmtId="2" fontId="27" fillId="0" borderId="0" xfId="131" applyNumberFormat="1" applyFont="1" applyAlignment="1">
      <alignment horizontal="left" vertical="top" wrapText="1"/>
      <protection/>
    </xf>
    <xf numFmtId="0" fontId="60" fillId="0" borderId="0" xfId="0" applyFont="1" applyAlignment="1">
      <alignment/>
    </xf>
    <xf numFmtId="0" fontId="60" fillId="0" borderId="0" xfId="0" applyFont="1" applyFill="1" applyAlignment="1">
      <alignment/>
    </xf>
    <xf numFmtId="0" fontId="27" fillId="0" borderId="0" xfId="137" applyFont="1" applyFill="1" applyAlignment="1">
      <alignment horizontal="left" wrapText="1"/>
      <protection/>
    </xf>
    <xf numFmtId="168" fontId="27" fillId="0" borderId="0" xfId="0" applyNumberFormat="1" applyFont="1" applyFill="1" applyBorder="1" applyAlignment="1">
      <alignment horizontal="right" vertical="top" wrapText="1"/>
    </xf>
    <xf numFmtId="168" fontId="27" fillId="0" borderId="0" xfId="0" applyNumberFormat="1" applyFont="1" applyFill="1" applyBorder="1" applyAlignment="1">
      <alignment horizontal="right" wrapText="1"/>
    </xf>
    <xf numFmtId="0" fontId="27" fillId="49" borderId="0" xfId="0" applyFont="1" applyFill="1" applyAlignment="1">
      <alignment/>
    </xf>
    <xf numFmtId="0" fontId="27" fillId="0" borderId="19" xfId="0" applyFont="1" applyFill="1" applyBorder="1" applyAlignment="1">
      <alignment horizontal="justify" wrapText="1"/>
    </xf>
    <xf numFmtId="49" fontId="27" fillId="0" borderId="0" xfId="0" applyNumberFormat="1" applyFont="1" applyFill="1" applyAlignment="1" applyProtection="1">
      <alignment horizontal="center" wrapText="1"/>
      <protection/>
    </xf>
    <xf numFmtId="0" fontId="27" fillId="0" borderId="20" xfId="0" applyFont="1" applyFill="1" applyBorder="1" applyAlignment="1" applyProtection="1">
      <alignment horizontal="center" wrapText="1"/>
      <protection/>
    </xf>
    <xf numFmtId="49" fontId="27" fillId="0" borderId="0" xfId="131" applyNumberFormat="1" applyFont="1" applyAlignment="1">
      <alignment horizontal="center" wrapText="1"/>
      <protection/>
    </xf>
    <xf numFmtId="49" fontId="27" fillId="0" borderId="0" xfId="131" applyNumberFormat="1" applyFont="1" applyBorder="1" applyAlignment="1">
      <alignment horizontal="center" wrapText="1"/>
      <protection/>
    </xf>
    <xf numFmtId="0" fontId="27" fillId="0" borderId="0" xfId="0" applyFont="1" applyAlignment="1" applyProtection="1">
      <alignment horizontal="center"/>
      <protection/>
    </xf>
    <xf numFmtId="49" fontId="27" fillId="0" borderId="25" xfId="131" applyNumberFormat="1" applyFont="1" applyBorder="1" applyAlignment="1">
      <alignment horizontal="center" vertical="top" wrapText="1"/>
      <protection/>
    </xf>
    <xf numFmtId="0" fontId="27" fillId="0" borderId="25" xfId="131" applyFont="1" applyBorder="1" applyAlignment="1">
      <alignment horizontal="justify" vertical="top" wrapText="1"/>
      <protection/>
    </xf>
    <xf numFmtId="0" fontId="27" fillId="0" borderId="0" xfId="0" applyFont="1" applyFill="1" applyBorder="1" applyAlignment="1">
      <alignment vertical="center"/>
    </xf>
    <xf numFmtId="0" fontId="27" fillId="0" borderId="0" xfId="0" applyFont="1" applyFill="1" applyBorder="1" applyAlignment="1">
      <alignment horizontal="center" vertical="top" wrapText="1"/>
    </xf>
    <xf numFmtId="2" fontId="27" fillId="0" borderId="0" xfId="131" applyNumberFormat="1" applyFont="1" applyBorder="1" applyAlignment="1">
      <alignment horizontal="center" wrapText="1"/>
      <protection/>
    </xf>
    <xf numFmtId="2" fontId="60" fillId="0" borderId="0" xfId="0" applyNumberFormat="1" applyFont="1" applyAlignment="1">
      <alignment horizontal="center"/>
    </xf>
    <xf numFmtId="2" fontId="60" fillId="0" borderId="0" xfId="0" applyNumberFormat="1" applyFont="1" applyFill="1" applyAlignment="1">
      <alignment horizontal="center"/>
    </xf>
    <xf numFmtId="49" fontId="27" fillId="0" borderId="0" xfId="131" applyNumberFormat="1" applyFont="1" applyAlignment="1">
      <alignment horizontal="center" vertical="center" wrapText="1"/>
      <protection/>
    </xf>
    <xf numFmtId="0" fontId="27" fillId="0" borderId="0" xfId="0" applyFont="1" applyFill="1" applyBorder="1" applyAlignment="1">
      <alignment horizontal="left" vertical="center" wrapText="1"/>
    </xf>
    <xf numFmtId="0" fontId="27" fillId="0" borderId="0" xfId="0" applyFont="1" applyFill="1" applyBorder="1" applyAlignment="1">
      <alignment horizontal="justify" vertical="center" wrapText="1"/>
    </xf>
    <xf numFmtId="2" fontId="27" fillId="0" borderId="19" xfId="131" applyNumberFormat="1" applyFont="1" applyBorder="1" applyAlignment="1">
      <alignment horizontal="center" wrapText="1"/>
      <protection/>
    </xf>
    <xf numFmtId="2" fontId="27" fillId="0" borderId="0" xfId="0" applyNumberFormat="1" applyFont="1" applyBorder="1" applyAlignment="1" applyProtection="1">
      <alignment horizontal="center" vertical="center"/>
      <protection locked="0"/>
    </xf>
    <xf numFmtId="2" fontId="27" fillId="49" borderId="0" xfId="0" applyNumberFormat="1" applyFont="1" applyFill="1" applyBorder="1" applyAlignment="1" applyProtection="1">
      <alignment horizontal="center" vertical="center"/>
      <protection locked="0"/>
    </xf>
    <xf numFmtId="2" fontId="27" fillId="0" borderId="19" xfId="0" applyNumberFormat="1" applyFont="1" applyBorder="1" applyAlignment="1" applyProtection="1">
      <alignment horizontal="center" vertical="center"/>
      <protection locked="0"/>
    </xf>
    <xf numFmtId="2" fontId="27" fillId="0" borderId="0" xfId="0" applyNumberFormat="1" applyFont="1" applyFill="1" applyBorder="1" applyAlignment="1">
      <alignment horizontal="center" wrapText="1"/>
    </xf>
    <xf numFmtId="2" fontId="27" fillId="0" borderId="0" xfId="0" applyNumberFormat="1" applyFont="1" applyFill="1" applyBorder="1" applyAlignment="1">
      <alignment horizontal="center" vertical="top" wrapText="1"/>
    </xf>
    <xf numFmtId="2" fontId="27" fillId="0" borderId="0" xfId="0" applyNumberFormat="1" applyFont="1" applyFill="1" applyBorder="1" applyAlignment="1">
      <alignment horizontal="justify" wrapText="1"/>
    </xf>
    <xf numFmtId="2" fontId="27" fillId="0" borderId="0" xfId="0" applyNumberFormat="1" applyFont="1" applyFill="1" applyBorder="1" applyAlignment="1">
      <alignment horizontal="justify" vertical="top" wrapText="1"/>
    </xf>
    <xf numFmtId="49" fontId="27" fillId="0" borderId="19" xfId="131" applyNumberFormat="1" applyFont="1" applyBorder="1" applyAlignment="1">
      <alignment horizontal="center" wrapText="1"/>
      <protection/>
    </xf>
    <xf numFmtId="49" fontId="27" fillId="0" borderId="0" xfId="131" applyNumberFormat="1" applyFont="1" applyFill="1" applyAlignment="1">
      <alignment horizontal="center" vertical="top" wrapText="1"/>
      <protection/>
    </xf>
    <xf numFmtId="2" fontId="27" fillId="0" borderId="0" xfId="131" applyNumberFormat="1" applyFont="1" applyFill="1" applyAlignment="1">
      <alignment horizontal="center" wrapText="1"/>
      <protection/>
    </xf>
    <xf numFmtId="0" fontId="27" fillId="0" borderId="19" xfId="131" applyFont="1" applyBorder="1" applyAlignment="1">
      <alignment horizontal="center" vertical="center" wrapText="1"/>
      <protection/>
    </xf>
    <xf numFmtId="0" fontId="27" fillId="0" borderId="0" xfId="131" applyFont="1" applyBorder="1" applyAlignment="1">
      <alignment horizontal="center" vertical="center" wrapText="1"/>
      <protection/>
    </xf>
    <xf numFmtId="0" fontId="27" fillId="0" borderId="0" xfId="0" applyFont="1" applyFill="1" applyBorder="1" applyAlignment="1" applyProtection="1">
      <alignment horizontal="left" vertical="center" wrapText="1"/>
      <protection/>
    </xf>
    <xf numFmtId="0" fontId="27" fillId="0" borderId="0" xfId="0" applyFont="1" applyFill="1" applyBorder="1" applyAlignment="1" applyProtection="1">
      <alignment horizontal="justify" vertical="center" wrapText="1"/>
      <protection/>
    </xf>
    <xf numFmtId="49" fontId="27" fillId="0" borderId="19" xfId="131" applyNumberFormat="1" applyFont="1" applyBorder="1" applyAlignment="1">
      <alignment horizontal="center" vertical="center" wrapText="1"/>
      <protection/>
    </xf>
    <xf numFmtId="0" fontId="27" fillId="0" borderId="19" xfId="131" applyFont="1" applyBorder="1" applyAlignment="1">
      <alignment horizontal="justify" vertical="center" wrapText="1"/>
      <protection/>
    </xf>
    <xf numFmtId="0" fontId="27" fillId="0" borderId="0" xfId="0" applyFont="1" applyFill="1" applyAlignment="1" applyProtection="1">
      <alignment vertical="center"/>
      <protection/>
    </xf>
    <xf numFmtId="49" fontId="27" fillId="0" borderId="0" xfId="131" applyNumberFormat="1" applyFont="1" applyBorder="1" applyAlignment="1">
      <alignment horizontal="center" vertical="center" wrapText="1"/>
      <protection/>
    </xf>
    <xf numFmtId="0" fontId="27" fillId="0" borderId="0" xfId="131" applyFont="1" applyBorder="1" applyAlignment="1">
      <alignment vertical="center" wrapText="1"/>
      <protection/>
    </xf>
    <xf numFmtId="2" fontId="27" fillId="0" borderId="0" xfId="0" applyNumberFormat="1" applyFont="1" applyFill="1" applyBorder="1" applyAlignment="1" applyProtection="1">
      <alignment horizontal="center" wrapText="1"/>
      <protection/>
    </xf>
    <xf numFmtId="2" fontId="27" fillId="0" borderId="0" xfId="0" applyNumberFormat="1" applyFont="1" applyFill="1" applyBorder="1" applyAlignment="1" applyProtection="1">
      <alignment horizontal="center" vertical="top" wrapText="1"/>
      <protection/>
    </xf>
    <xf numFmtId="2" fontId="27" fillId="0" borderId="0" xfId="86" applyNumberFormat="1" applyFont="1" applyFill="1" applyBorder="1" applyAlignment="1">
      <alignment horizontal="center" wrapText="1"/>
    </xf>
    <xf numFmtId="2" fontId="27" fillId="0" borderId="0" xfId="0" applyNumberFormat="1" applyFont="1" applyAlignment="1">
      <alignment horizontal="center"/>
    </xf>
    <xf numFmtId="2" fontId="27" fillId="0" borderId="0" xfId="0" applyNumberFormat="1" applyFont="1" applyFill="1" applyBorder="1" applyAlignment="1" applyProtection="1">
      <alignment horizontal="center" vertical="center" wrapText="1"/>
      <protection/>
    </xf>
    <xf numFmtId="2" fontId="27" fillId="0" borderId="0" xfId="131" applyNumberFormat="1" applyFont="1" applyBorder="1" applyAlignment="1">
      <alignment horizontal="center" vertical="center" wrapText="1"/>
      <protection/>
    </xf>
    <xf numFmtId="2" fontId="27" fillId="0" borderId="19" xfId="131" applyNumberFormat="1" applyFont="1" applyBorder="1" applyAlignment="1">
      <alignment horizontal="center" vertical="center" wrapText="1"/>
      <protection/>
    </xf>
    <xf numFmtId="16" fontId="27" fillId="49" borderId="0" xfId="0" applyNumberFormat="1" applyFont="1" applyFill="1" applyBorder="1" applyAlignment="1" applyProtection="1">
      <alignment horizontal="center" vertical="top"/>
      <protection/>
    </xf>
    <xf numFmtId="0" fontId="27" fillId="0" borderId="0" xfId="0" applyFont="1" applyFill="1" applyAlignment="1" applyProtection="1">
      <alignment horizontal="center" vertical="center" wrapText="1"/>
      <protection/>
    </xf>
    <xf numFmtId="4" fontId="27" fillId="49" borderId="0" xfId="80" applyNumberFormat="1" applyFont="1" applyFill="1" applyBorder="1" applyAlignment="1" applyProtection="1">
      <alignment horizontal="center" vertical="center" wrapText="1"/>
      <protection/>
    </xf>
    <xf numFmtId="4" fontId="27" fillId="49" borderId="0" xfId="80" applyNumberFormat="1" applyFont="1" applyFill="1" applyBorder="1" applyAlignment="1" applyProtection="1">
      <alignment horizontal="center" vertical="center"/>
      <protection/>
    </xf>
    <xf numFmtId="4" fontId="27" fillId="49" borderId="0" xfId="80" applyNumberFormat="1" applyFont="1" applyFill="1" applyBorder="1" applyAlignment="1" applyProtection="1">
      <alignment horizontal="center" vertical="center"/>
      <protection locked="0"/>
    </xf>
    <xf numFmtId="3" fontId="27" fillId="49" borderId="0" xfId="80" applyNumberFormat="1" applyFont="1" applyFill="1" applyBorder="1" applyAlignment="1" applyProtection="1">
      <alignment horizontal="center" vertical="center"/>
      <protection/>
    </xf>
    <xf numFmtId="166" fontId="27" fillId="49" borderId="0" xfId="80" applyNumberFormat="1" applyFont="1" applyFill="1" applyBorder="1" applyAlignment="1" applyProtection="1">
      <alignment horizontal="center" vertical="center"/>
      <protection/>
    </xf>
    <xf numFmtId="175" fontId="27" fillId="49" borderId="0" xfId="80" applyNumberFormat="1"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4" fontId="27" fillId="49" borderId="19" xfId="80" applyNumberFormat="1" applyFont="1" applyFill="1" applyBorder="1" applyAlignment="1" applyProtection="1">
      <alignment horizontal="center" vertical="center"/>
      <protection locked="0"/>
    </xf>
    <xf numFmtId="3" fontId="27" fillId="0" borderId="0" xfId="82" applyNumberFormat="1" applyFont="1" applyFill="1" applyBorder="1" applyAlignment="1" applyProtection="1">
      <alignment horizontal="center" vertical="center"/>
      <protection/>
    </xf>
    <xf numFmtId="4" fontId="27" fillId="0" borderId="0" xfId="82" applyNumberFormat="1" applyFont="1" applyFill="1" applyBorder="1" applyAlignment="1" applyProtection="1">
      <alignment horizontal="center" vertical="center"/>
      <protection locked="0"/>
    </xf>
    <xf numFmtId="0" fontId="27" fillId="49" borderId="19" xfId="141" applyFont="1" applyFill="1" applyBorder="1" applyAlignment="1" applyProtection="1">
      <alignment horizontal="center" vertical="center"/>
      <protection/>
    </xf>
    <xf numFmtId="4" fontId="27" fillId="49" borderId="19" xfId="160" applyNumberFormat="1" applyFont="1" applyFill="1" applyBorder="1" applyAlignment="1" applyProtection="1">
      <alignment horizontal="center" vertical="center"/>
      <protection/>
    </xf>
    <xf numFmtId="2" fontId="27" fillId="49" borderId="0" xfId="0" applyNumberFormat="1" applyFont="1" applyFill="1" applyBorder="1" applyAlignment="1" applyProtection="1">
      <alignment horizontal="center" vertical="center"/>
      <protection/>
    </xf>
    <xf numFmtId="40" fontId="27" fillId="49" borderId="0" xfId="80" applyFont="1" applyFill="1" applyBorder="1" applyAlignment="1" applyProtection="1">
      <alignment horizontal="center" vertical="center" wrapText="1"/>
      <protection/>
    </xf>
    <xf numFmtId="40" fontId="27" fillId="49" borderId="0" xfId="80" applyFont="1" applyFill="1" applyBorder="1" applyAlignment="1" applyProtection="1">
      <alignment horizontal="center" vertical="center"/>
      <protection/>
    </xf>
    <xf numFmtId="38" fontId="27" fillId="49" borderId="0" xfId="80" applyNumberFormat="1" applyFont="1" applyFill="1" applyBorder="1" applyAlignment="1" applyProtection="1">
      <alignment horizontal="center" vertical="center"/>
      <protection/>
    </xf>
    <xf numFmtId="2" fontId="27" fillId="49" borderId="0" xfId="80" applyNumberFormat="1" applyFont="1" applyFill="1" applyBorder="1" applyAlignment="1" applyProtection="1">
      <alignment horizontal="center" vertical="center"/>
      <protection/>
    </xf>
    <xf numFmtId="1" fontId="27" fillId="49" borderId="0" xfId="80" applyNumberFormat="1" applyFont="1" applyFill="1" applyBorder="1" applyAlignment="1" applyProtection="1">
      <alignment horizontal="center" vertical="center"/>
      <protection/>
    </xf>
    <xf numFmtId="2" fontId="27" fillId="49" borderId="19" xfId="80" applyNumberFormat="1" applyFont="1" applyFill="1" applyBorder="1" applyAlignment="1" applyProtection="1">
      <alignment horizontal="center" vertical="center"/>
      <protection/>
    </xf>
    <xf numFmtId="40" fontId="27" fillId="49" borderId="0" xfId="159" applyFont="1" applyFill="1" applyBorder="1" applyAlignment="1" applyProtection="1">
      <alignment horizontal="center" vertical="center" wrapText="1"/>
      <protection/>
    </xf>
    <xf numFmtId="40" fontId="27" fillId="49" borderId="0" xfId="159" applyFont="1" applyFill="1" applyBorder="1" applyAlignment="1" applyProtection="1">
      <alignment horizontal="center" vertical="center"/>
      <protection/>
    </xf>
    <xf numFmtId="40" fontId="27" fillId="49" borderId="19" xfId="159" applyFont="1" applyFill="1" applyBorder="1" applyAlignment="1" applyProtection="1">
      <alignment horizontal="center" vertical="center"/>
      <protection/>
    </xf>
    <xf numFmtId="0" fontId="0" fillId="49" borderId="0" xfId="0" applyFill="1" applyAlignment="1" applyProtection="1">
      <alignment horizontal="center"/>
      <protection/>
    </xf>
    <xf numFmtId="16" fontId="27" fillId="0" borderId="0" xfId="0" applyNumberFormat="1" applyFont="1" applyFill="1" applyBorder="1" applyAlignment="1" applyProtection="1">
      <alignment horizontal="center" vertical="top"/>
      <protection/>
    </xf>
    <xf numFmtId="16" fontId="27" fillId="0" borderId="0" xfId="0" applyNumberFormat="1" applyFont="1" applyFill="1" applyBorder="1" applyAlignment="1" applyProtection="1">
      <alignment horizontal="center" vertical="center"/>
      <protection/>
    </xf>
    <xf numFmtId="16" fontId="27" fillId="0" borderId="19" xfId="0" applyNumberFormat="1" applyFont="1" applyFill="1" applyBorder="1" applyAlignment="1" applyProtection="1">
      <alignment horizontal="center" vertical="center"/>
      <protection/>
    </xf>
    <xf numFmtId="16" fontId="27" fillId="49" borderId="0" xfId="141" applyNumberFormat="1" applyFont="1" applyFill="1" applyBorder="1" applyAlignment="1" applyProtection="1">
      <alignment horizontal="center" vertical="top"/>
      <protection/>
    </xf>
    <xf numFmtId="0" fontId="27" fillId="49" borderId="19" xfId="0" applyFont="1" applyFill="1" applyBorder="1" applyAlignment="1" applyProtection="1">
      <alignment horizontal="center" vertical="top"/>
      <protection/>
    </xf>
    <xf numFmtId="0" fontId="27" fillId="0" borderId="0" xfId="0" applyFont="1" applyFill="1" applyAlignment="1" applyProtection="1">
      <alignment vertical="top"/>
      <protection/>
    </xf>
    <xf numFmtId="0" fontId="0" fillId="49" borderId="0" xfId="0" applyFont="1" applyFill="1" applyAlignment="1" applyProtection="1">
      <alignment horizontal="center"/>
      <protection/>
    </xf>
    <xf numFmtId="0" fontId="27" fillId="49" borderId="0" xfId="136" applyFont="1" applyFill="1" applyBorder="1" applyAlignment="1">
      <alignment vertical="center" wrapText="1"/>
      <protection/>
    </xf>
    <xf numFmtId="0" fontId="0" fillId="0" borderId="0" xfId="0" applyFont="1" applyAlignment="1">
      <alignment/>
    </xf>
    <xf numFmtId="4" fontId="59" fillId="49" borderId="0" xfId="0" applyNumberFormat="1" applyFont="1" applyFill="1" applyBorder="1" applyAlignment="1" applyProtection="1">
      <alignment horizontal="center" vertical="center"/>
      <protection/>
    </xf>
    <xf numFmtId="16" fontId="27" fillId="49" borderId="0" xfId="0" applyNumberFormat="1" applyFont="1" applyFill="1" applyBorder="1" applyAlignment="1" applyProtection="1">
      <alignment horizontal="center" vertical="top"/>
      <protection/>
    </xf>
    <xf numFmtId="0" fontId="27" fillId="49" borderId="0" xfId="0" applyFont="1" applyFill="1" applyBorder="1" applyAlignment="1" applyProtection="1">
      <alignment horizontal="left" vertical="top" wrapText="1"/>
      <protection/>
    </xf>
    <xf numFmtId="4" fontId="27" fillId="49" borderId="0" xfId="80" applyNumberFormat="1" applyFont="1" applyFill="1" applyBorder="1" applyAlignment="1" applyProtection="1">
      <alignment horizontal="center" vertical="center"/>
      <protection/>
    </xf>
    <xf numFmtId="4" fontId="27" fillId="49" borderId="0" xfId="0" applyNumberFormat="1" applyFont="1" applyFill="1" applyBorder="1" applyAlignment="1" applyProtection="1">
      <alignment horizontal="center" vertical="center"/>
      <protection/>
    </xf>
    <xf numFmtId="0" fontId="27" fillId="49" borderId="0" xfId="0" applyFont="1" applyFill="1" applyBorder="1" applyAlignment="1" applyProtection="1">
      <alignment horizontal="left" vertical="top" wrapText="1" readingOrder="1"/>
      <protection/>
    </xf>
    <xf numFmtId="0" fontId="35" fillId="49" borderId="0" xfId="0" applyFont="1" applyFill="1" applyBorder="1" applyAlignment="1" applyProtection="1">
      <alignment horizontal="left" vertical="top" wrapText="1"/>
      <protection/>
    </xf>
    <xf numFmtId="0" fontId="27" fillId="49" borderId="19" xfId="0" applyFont="1" applyFill="1" applyBorder="1" applyAlignment="1" applyProtection="1">
      <alignment horizontal="center" vertical="top"/>
      <protection/>
    </xf>
    <xf numFmtId="0" fontId="27" fillId="49" borderId="19" xfId="0" applyFont="1" applyFill="1" applyBorder="1" applyAlignment="1" applyProtection="1">
      <alignment horizontal="left" vertical="top" wrapText="1"/>
      <protection/>
    </xf>
    <xf numFmtId="4" fontId="27" fillId="49" borderId="19" xfId="80" applyNumberFormat="1" applyFont="1" applyFill="1" applyBorder="1" applyAlignment="1" applyProtection="1">
      <alignment horizontal="center" vertical="center"/>
      <protection/>
    </xf>
    <xf numFmtId="4" fontId="27" fillId="49" borderId="19" xfId="0" applyNumberFormat="1" applyFont="1" applyFill="1" applyBorder="1" applyAlignment="1" applyProtection="1">
      <alignment horizontal="center" vertical="center"/>
      <protection/>
    </xf>
    <xf numFmtId="4" fontId="27" fillId="0" borderId="0" xfId="82" applyNumberFormat="1" applyFont="1" applyFill="1" applyBorder="1" applyAlignment="1" applyProtection="1">
      <alignment horizontal="center" vertical="center"/>
      <protection/>
    </xf>
    <xf numFmtId="0" fontId="27" fillId="49" borderId="0" xfId="0" applyFont="1" applyFill="1" applyBorder="1" applyAlignment="1" applyProtection="1">
      <alignment horizontal="center" vertical="top"/>
      <protection/>
    </xf>
    <xf numFmtId="0" fontId="38" fillId="49" borderId="0" xfId="0" applyFont="1" applyFill="1" applyBorder="1" applyAlignment="1" applyProtection="1">
      <alignment horizontal="left" vertical="top" wrapText="1"/>
      <protection/>
    </xf>
    <xf numFmtId="0" fontId="27" fillId="49" borderId="0" xfId="0" applyFont="1" applyFill="1" applyBorder="1" applyAlignment="1" applyProtection="1">
      <alignment horizontal="left" vertical="top"/>
      <protection/>
    </xf>
    <xf numFmtId="4" fontId="27" fillId="49" borderId="0" xfId="80" applyNumberFormat="1" applyFont="1" applyFill="1" applyBorder="1" applyAlignment="1" applyProtection="1">
      <alignment horizontal="center" vertical="center" wrapText="1"/>
      <protection/>
    </xf>
    <xf numFmtId="4" fontId="27" fillId="49" borderId="0" xfId="0" applyNumberFormat="1" applyFont="1" applyFill="1" applyBorder="1" applyAlignment="1" applyProtection="1">
      <alignment horizontal="center" vertical="center" wrapText="1"/>
      <protection/>
    </xf>
    <xf numFmtId="0" fontId="27" fillId="49" borderId="0" xfId="0" applyFont="1" applyFill="1" applyBorder="1" applyAlignment="1" applyProtection="1">
      <alignment horizontal="justify" vertical="top"/>
      <protection/>
    </xf>
    <xf numFmtId="0" fontId="27" fillId="49" borderId="0" xfId="0" applyFont="1" applyFill="1" applyBorder="1" applyAlignment="1" applyProtection="1">
      <alignment horizontal="justify"/>
      <protection/>
    </xf>
    <xf numFmtId="4" fontId="27" fillId="49" borderId="0" xfId="80" applyNumberFormat="1" applyFont="1" applyFill="1" applyBorder="1" applyAlignment="1" applyProtection="1">
      <alignment horizontal="right"/>
      <protection/>
    </xf>
    <xf numFmtId="4" fontId="27" fillId="49" borderId="0" xfId="0" applyNumberFormat="1" applyFont="1" applyFill="1" applyBorder="1" applyAlignment="1" applyProtection="1">
      <alignment horizontal="right"/>
      <protection/>
    </xf>
    <xf numFmtId="0" fontId="27" fillId="49" borderId="19" xfId="0" applyFont="1" applyFill="1" applyBorder="1" applyAlignment="1" applyProtection="1">
      <alignment horizontal="justify" vertical="top"/>
      <protection/>
    </xf>
    <xf numFmtId="40" fontId="27" fillId="49" borderId="0" xfId="80" applyFont="1" applyFill="1" applyBorder="1" applyAlignment="1" applyProtection="1">
      <alignment horizontal="right"/>
      <protection/>
    </xf>
    <xf numFmtId="0" fontId="27" fillId="49" borderId="0" xfId="0" applyFont="1" applyFill="1" applyBorder="1" applyAlignment="1" applyProtection="1">
      <alignment horizontal="right"/>
      <protection/>
    </xf>
    <xf numFmtId="38" fontId="27" fillId="49" borderId="0" xfId="80" applyNumberFormat="1" applyFont="1" applyFill="1" applyBorder="1" applyAlignment="1" applyProtection="1">
      <alignment horizontal="center" vertical="center"/>
      <protection/>
    </xf>
    <xf numFmtId="17" fontId="27" fillId="49" borderId="0" xfId="0" applyNumberFormat="1" applyFont="1" applyFill="1" applyBorder="1" applyAlignment="1" applyProtection="1">
      <alignment horizontal="justify" vertical="top"/>
      <protection/>
    </xf>
    <xf numFmtId="0" fontId="27" fillId="49" borderId="0" xfId="0" applyFont="1" applyFill="1" applyBorder="1" applyAlignment="1" applyProtection="1">
      <alignment horizontal="center"/>
      <protection/>
    </xf>
    <xf numFmtId="40" fontId="27" fillId="49" borderId="0" xfId="80" applyFont="1" applyFill="1" applyBorder="1" applyAlignment="1" applyProtection="1">
      <alignment horizontal="center"/>
      <protection/>
    </xf>
    <xf numFmtId="4" fontId="27" fillId="49" borderId="0" xfId="0" applyNumberFormat="1" applyFont="1" applyFill="1" applyBorder="1" applyAlignment="1" applyProtection="1">
      <alignment horizontal="center"/>
      <protection/>
    </xf>
    <xf numFmtId="4" fontId="27" fillId="49" borderId="0" xfId="80" applyNumberFormat="1" applyFont="1" applyFill="1" applyBorder="1" applyAlignment="1" applyProtection="1">
      <alignment horizontal="center" vertical="center"/>
      <protection locked="0"/>
    </xf>
    <xf numFmtId="4" fontId="27" fillId="49" borderId="19" xfId="80" applyNumberFormat="1" applyFont="1" applyFill="1" applyBorder="1" applyAlignment="1" applyProtection="1">
      <alignment horizontal="center" vertical="center"/>
      <protection locked="0"/>
    </xf>
    <xf numFmtId="40" fontId="27" fillId="49" borderId="0" xfId="80" applyFont="1" applyFill="1" applyBorder="1" applyAlignment="1" applyProtection="1">
      <alignment horizontal="center" vertical="center"/>
      <protection locked="0"/>
    </xf>
    <xf numFmtId="40" fontId="27" fillId="49" borderId="0" xfId="80" applyFont="1" applyFill="1" applyBorder="1" applyAlignment="1" applyProtection="1">
      <alignment horizontal="center"/>
      <protection locked="0"/>
    </xf>
    <xf numFmtId="2" fontId="27" fillId="0" borderId="0" xfId="131" applyNumberFormat="1" applyFont="1" applyAlignment="1" applyProtection="1">
      <alignment horizontal="center" vertical="center" wrapText="1"/>
      <protection locked="0"/>
    </xf>
    <xf numFmtId="2" fontId="27" fillId="0" borderId="0" xfId="131" applyNumberFormat="1" applyFont="1" applyAlignment="1" applyProtection="1">
      <alignment horizontal="center" wrapText="1"/>
      <protection locked="0"/>
    </xf>
    <xf numFmtId="2" fontId="27" fillId="0" borderId="19" xfId="131" applyNumberFormat="1" applyFont="1" applyBorder="1" applyAlignment="1" applyProtection="1">
      <alignment horizontal="center" wrapText="1"/>
      <protection locked="0"/>
    </xf>
    <xf numFmtId="2" fontId="27" fillId="0" borderId="0" xfId="131" applyNumberFormat="1" applyFont="1" applyBorder="1" applyAlignment="1" applyProtection="1">
      <alignment horizontal="center" vertical="center" wrapText="1"/>
      <protection locked="0"/>
    </xf>
    <xf numFmtId="2" fontId="27" fillId="0" borderId="19" xfId="131" applyNumberFormat="1" applyFont="1" applyBorder="1" applyAlignment="1" applyProtection="1">
      <alignment horizontal="center" vertical="center" wrapText="1"/>
      <protection locked="0"/>
    </xf>
    <xf numFmtId="2" fontId="27" fillId="0" borderId="0" xfId="131" applyNumberFormat="1" applyFont="1" applyFill="1" applyAlignment="1" applyProtection="1">
      <alignment horizontal="center" wrapText="1"/>
      <protection locked="0"/>
    </xf>
    <xf numFmtId="0" fontId="27" fillId="49" borderId="0" xfId="135" applyFont="1" applyFill="1" applyBorder="1" applyAlignment="1" applyProtection="1">
      <alignment vertical="center" wrapText="1"/>
      <protection/>
    </xf>
    <xf numFmtId="0" fontId="27" fillId="49" borderId="0" xfId="135" applyFont="1" applyFill="1" applyBorder="1" applyAlignment="1" applyProtection="1">
      <alignment horizontal="center" vertical="center" wrapText="1"/>
      <protection/>
    </xf>
    <xf numFmtId="0" fontId="27" fillId="0" borderId="0" xfId="0" applyFont="1" applyBorder="1" applyAlignment="1" applyProtection="1">
      <alignment horizontal="center" vertical="top" wrapText="1"/>
      <protection/>
    </xf>
    <xf numFmtId="49" fontId="27" fillId="0" borderId="0" xfId="0" applyNumberFormat="1" applyFont="1" applyBorder="1" applyAlignment="1" applyProtection="1">
      <alignment vertical="top" wrapText="1"/>
      <protection/>
    </xf>
    <xf numFmtId="2" fontId="27" fillId="0" borderId="0" xfId="0" applyNumberFormat="1" applyFont="1" applyBorder="1" applyAlignment="1" applyProtection="1">
      <alignment horizontal="center" wrapText="1"/>
      <protection/>
    </xf>
    <xf numFmtId="4" fontId="27" fillId="0" borderId="0" xfId="0" applyNumberFormat="1" applyFont="1" applyBorder="1" applyAlignment="1" applyProtection="1">
      <alignment horizontal="center" vertical="center"/>
      <protection/>
    </xf>
    <xf numFmtId="2" fontId="27" fillId="0" borderId="0" xfId="0" applyNumberFormat="1" applyFont="1" applyBorder="1" applyAlignment="1" applyProtection="1">
      <alignment horizontal="center" vertical="center"/>
      <protection/>
    </xf>
    <xf numFmtId="2" fontId="27" fillId="0" borderId="0" xfId="0" applyNumberFormat="1" applyFont="1" applyBorder="1" applyAlignment="1" applyProtection="1">
      <alignment horizontal="center" vertical="center" wrapText="1"/>
      <protection/>
    </xf>
    <xf numFmtId="0" fontId="27" fillId="0" borderId="0" xfId="0" applyFont="1" applyBorder="1" applyAlignment="1" applyProtection="1">
      <alignment horizontal="center" vertical="top"/>
      <protection/>
    </xf>
    <xf numFmtId="0" fontId="27" fillId="0" borderId="0" xfId="0" applyFont="1" applyBorder="1" applyAlignment="1" applyProtection="1">
      <alignment vertical="top" wrapText="1"/>
      <protection/>
    </xf>
    <xf numFmtId="0" fontId="60" fillId="0" borderId="0" xfId="0" applyFont="1" applyBorder="1" applyAlignment="1" applyProtection="1">
      <alignment horizontal="center"/>
      <protection/>
    </xf>
    <xf numFmtId="2" fontId="60" fillId="0" borderId="0" xfId="133" applyNumberFormat="1" applyFont="1" applyBorder="1" applyAlignment="1" applyProtection="1">
      <alignment horizontal="center" vertical="center"/>
      <protection/>
    </xf>
    <xf numFmtId="0" fontId="27" fillId="0" borderId="0" xfId="0" applyFont="1" applyBorder="1" applyAlignment="1" applyProtection="1">
      <alignment vertical="center" wrapText="1"/>
      <protection/>
    </xf>
    <xf numFmtId="0" fontId="60" fillId="0" borderId="0" xfId="0" applyFont="1" applyBorder="1" applyAlignment="1" applyProtection="1">
      <alignment vertical="top" wrapText="1"/>
      <protection/>
    </xf>
    <xf numFmtId="0" fontId="60" fillId="0" borderId="0" xfId="0" applyFont="1" applyBorder="1" applyAlignment="1" applyProtection="1">
      <alignment vertical="center" wrapText="1"/>
      <protection/>
    </xf>
    <xf numFmtId="0" fontId="59" fillId="0" borderId="0" xfId="0" applyFont="1" applyBorder="1" applyAlignment="1" applyProtection="1">
      <alignment horizontal="center"/>
      <protection/>
    </xf>
    <xf numFmtId="0" fontId="27" fillId="0" borderId="0" xfId="0" applyFont="1" applyBorder="1" applyAlignment="1" applyProtection="1">
      <alignment horizontal="center"/>
      <protection/>
    </xf>
    <xf numFmtId="3" fontId="27" fillId="0" borderId="0" xfId="0" applyNumberFormat="1" applyFont="1" applyBorder="1" applyAlignment="1" applyProtection="1">
      <alignment horizontal="center" vertical="center"/>
      <protection/>
    </xf>
    <xf numFmtId="0" fontId="27" fillId="0" borderId="0" xfId="0" applyFont="1" applyBorder="1" applyAlignment="1" applyProtection="1">
      <alignment wrapText="1"/>
      <protection/>
    </xf>
    <xf numFmtId="0" fontId="27" fillId="0" borderId="0" xfId="0" applyFont="1" applyBorder="1" applyAlignment="1" applyProtection="1">
      <alignment vertical="top"/>
      <protection/>
    </xf>
    <xf numFmtId="0" fontId="59" fillId="0" borderId="0" xfId="0" applyFont="1" applyBorder="1" applyAlignment="1" applyProtection="1">
      <alignment vertical="top" wrapText="1"/>
      <protection/>
    </xf>
    <xf numFmtId="0" fontId="59" fillId="0" borderId="0" xfId="0" applyFont="1" applyBorder="1" applyAlignment="1" applyProtection="1">
      <alignment vertical="center" wrapText="1"/>
      <protection/>
    </xf>
    <xf numFmtId="0" fontId="60" fillId="0" borderId="0" xfId="0" applyFont="1" applyBorder="1" applyAlignment="1" applyProtection="1">
      <alignment horizontal="center" vertical="top"/>
      <protection/>
    </xf>
    <xf numFmtId="0" fontId="59" fillId="0" borderId="0" xfId="0" applyFont="1" applyBorder="1" applyAlignment="1" applyProtection="1">
      <alignment wrapText="1"/>
      <protection/>
    </xf>
    <xf numFmtId="0" fontId="27" fillId="0" borderId="19" xfId="0" applyFont="1" applyBorder="1" applyAlignment="1" applyProtection="1">
      <alignment horizontal="center" vertical="top"/>
      <protection/>
    </xf>
    <xf numFmtId="0" fontId="60" fillId="0" borderId="19" xfId="0" applyFont="1" applyBorder="1" applyAlignment="1" applyProtection="1">
      <alignment vertical="center" wrapText="1"/>
      <protection/>
    </xf>
    <xf numFmtId="0" fontId="60" fillId="0" borderId="19" xfId="0" applyFont="1" applyBorder="1" applyAlignment="1" applyProtection="1">
      <alignment horizontal="center" vertical="center"/>
      <protection/>
    </xf>
    <xf numFmtId="4" fontId="60" fillId="0" borderId="19" xfId="0" applyNumberFormat="1" applyFont="1" applyBorder="1" applyAlignment="1" applyProtection="1">
      <alignment horizontal="center" vertical="center"/>
      <protection/>
    </xf>
    <xf numFmtId="2" fontId="60" fillId="0" borderId="19" xfId="0" applyNumberFormat="1" applyFont="1" applyBorder="1" applyAlignment="1" applyProtection="1">
      <alignment horizontal="center" vertical="center"/>
      <protection/>
    </xf>
    <xf numFmtId="2" fontId="60" fillId="0" borderId="19" xfId="133" applyNumberFormat="1" applyFont="1" applyBorder="1" applyAlignment="1" applyProtection="1">
      <alignment horizontal="center" vertical="center"/>
      <protection/>
    </xf>
    <xf numFmtId="0" fontId="60" fillId="49" borderId="0" xfId="130" applyFont="1" applyFill="1" applyBorder="1" applyAlignment="1" applyProtection="1">
      <alignment/>
      <protection/>
    </xf>
    <xf numFmtId="0" fontId="60" fillId="49" borderId="0" xfId="130" applyFont="1" applyFill="1" applyBorder="1" applyAlignment="1" applyProtection="1">
      <alignment horizontal="center" vertical="center"/>
      <protection/>
    </xf>
    <xf numFmtId="2" fontId="60" fillId="49" borderId="0" xfId="130" applyNumberFormat="1" applyFont="1" applyFill="1" applyBorder="1" applyAlignment="1" applyProtection="1">
      <alignment horizontal="center" vertical="center"/>
      <protection/>
    </xf>
    <xf numFmtId="0" fontId="27" fillId="0" borderId="0" xfId="133" applyFont="1" applyBorder="1" applyAlignment="1" applyProtection="1">
      <alignment vertical="top" wrapText="1"/>
      <protection/>
    </xf>
    <xf numFmtId="0" fontId="27" fillId="0" borderId="0" xfId="133" applyFont="1" applyBorder="1" applyAlignment="1" applyProtection="1">
      <alignment horizontal="center"/>
      <protection/>
    </xf>
    <xf numFmtId="4" fontId="27" fillId="0" borderId="0" xfId="133" applyNumberFormat="1" applyFont="1" applyBorder="1" applyAlignment="1" applyProtection="1">
      <alignment horizontal="center" vertical="center"/>
      <protection/>
    </xf>
    <xf numFmtId="2" fontId="27" fillId="0" borderId="0" xfId="133" applyNumberFormat="1" applyFont="1" applyBorder="1" applyAlignment="1" applyProtection="1">
      <alignment horizontal="center" vertical="center"/>
      <protection/>
    </xf>
    <xf numFmtId="0" fontId="27" fillId="0" borderId="0" xfId="133" applyFont="1" applyBorder="1" applyAlignment="1" applyProtection="1" quotePrefix="1">
      <alignment vertical="top" wrapText="1"/>
      <protection/>
    </xf>
    <xf numFmtId="0" fontId="60" fillId="0" borderId="0" xfId="133" applyFont="1" applyBorder="1" applyAlignment="1" applyProtection="1" quotePrefix="1">
      <alignment vertical="top" wrapText="1"/>
      <protection/>
    </xf>
    <xf numFmtId="0" fontId="27" fillId="0" borderId="0" xfId="134" applyFont="1" applyBorder="1" applyAlignment="1" applyProtection="1">
      <alignment horizontal="center"/>
      <protection/>
    </xf>
    <xf numFmtId="4" fontId="27" fillId="0" borderId="0" xfId="134" applyNumberFormat="1" applyFont="1" applyBorder="1" applyAlignment="1" applyProtection="1">
      <alignment horizontal="center" vertical="center"/>
      <protection/>
    </xf>
    <xf numFmtId="2" fontId="27" fillId="0" borderId="0" xfId="134" applyNumberFormat="1" applyFont="1" applyBorder="1" applyAlignment="1" applyProtection="1">
      <alignment horizontal="center" vertical="center"/>
      <protection/>
    </xf>
    <xf numFmtId="2" fontId="60" fillId="0" borderId="0" xfId="134" applyNumberFormat="1" applyFont="1" applyBorder="1" applyAlignment="1" applyProtection="1">
      <alignment horizontal="center" vertical="center"/>
      <protection/>
    </xf>
    <xf numFmtId="0" fontId="60" fillId="0" borderId="0" xfId="133" applyFont="1" applyBorder="1" applyAlignment="1" applyProtection="1">
      <alignment vertical="top" wrapText="1"/>
      <protection/>
    </xf>
    <xf numFmtId="2" fontId="27" fillId="49" borderId="0" xfId="0" applyNumberFormat="1" applyFont="1" applyFill="1" applyBorder="1" applyAlignment="1" applyProtection="1">
      <alignment/>
      <protection/>
    </xf>
    <xf numFmtId="0" fontId="60" fillId="0" borderId="0" xfId="0" applyFont="1" applyBorder="1" applyAlignment="1" applyProtection="1">
      <alignment wrapText="1"/>
      <protection/>
    </xf>
    <xf numFmtId="2" fontId="60" fillId="0" borderId="0" xfId="0" applyNumberFormat="1" applyFont="1" applyBorder="1" applyAlignment="1" applyProtection="1">
      <alignment horizontal="center" vertical="center"/>
      <protection/>
    </xf>
    <xf numFmtId="0" fontId="27" fillId="0" borderId="0" xfId="0" applyFont="1" applyBorder="1" applyAlignment="1" applyProtection="1" quotePrefix="1">
      <alignment vertical="top" wrapText="1"/>
      <protection/>
    </xf>
    <xf numFmtId="0" fontId="27" fillId="0" borderId="0" xfId="0" applyFont="1" applyBorder="1" applyAlignment="1" applyProtection="1" quotePrefix="1">
      <alignment wrapText="1"/>
      <protection/>
    </xf>
    <xf numFmtId="0" fontId="27" fillId="0" borderId="0" xfId="135" applyFont="1" applyBorder="1" applyAlignment="1" applyProtection="1">
      <alignment horizontal="center" vertical="top" wrapText="1"/>
      <protection/>
    </xf>
    <xf numFmtId="0" fontId="27" fillId="0" borderId="0" xfId="138" applyFont="1" applyBorder="1" applyAlignment="1" applyProtection="1" quotePrefix="1">
      <alignment horizontal="left" vertical="top" wrapText="1"/>
      <protection/>
    </xf>
    <xf numFmtId="0" fontId="27" fillId="0" borderId="0" xfId="135" applyFont="1" applyBorder="1" applyAlignment="1" applyProtection="1">
      <alignment horizontal="center" wrapText="1"/>
      <protection/>
    </xf>
    <xf numFmtId="2" fontId="27" fillId="0" borderId="0" xfId="83" applyNumberFormat="1" applyFont="1" applyFill="1" applyBorder="1" applyAlignment="1" applyProtection="1">
      <alignment horizontal="center" vertical="center" wrapText="1"/>
      <protection/>
    </xf>
    <xf numFmtId="0" fontId="27" fillId="0" borderId="0" xfId="138" applyFont="1" applyBorder="1" applyAlignment="1" applyProtection="1" quotePrefix="1">
      <alignment horizontal="left" vertical="center" wrapText="1"/>
      <protection/>
    </xf>
    <xf numFmtId="4" fontId="60" fillId="0" borderId="0" xfId="0" applyNumberFormat="1" applyFont="1" applyBorder="1" applyAlignment="1" applyProtection="1">
      <alignment horizontal="center" vertical="center"/>
      <protection/>
    </xf>
    <xf numFmtId="4" fontId="63" fillId="0" borderId="0" xfId="0" applyNumberFormat="1" applyFont="1" applyBorder="1" applyAlignment="1" applyProtection="1">
      <alignment horizontal="center" vertical="center"/>
      <protection/>
    </xf>
    <xf numFmtId="0" fontId="27" fillId="0" borderId="19" xfId="0" applyFont="1" applyBorder="1" applyAlignment="1" applyProtection="1">
      <alignment horizontal="center" vertical="top"/>
      <protection/>
    </xf>
    <xf numFmtId="0" fontId="27" fillId="0" borderId="19" xfId="0" applyFont="1" applyBorder="1" applyAlignment="1" applyProtection="1" quotePrefix="1">
      <alignment wrapText="1"/>
      <protection/>
    </xf>
    <xf numFmtId="0" fontId="27" fillId="0" borderId="19" xfId="0" applyFont="1" applyBorder="1" applyAlignment="1" applyProtection="1">
      <alignment horizontal="center"/>
      <protection/>
    </xf>
    <xf numFmtId="4" fontId="27" fillId="0" borderId="19" xfId="0" applyNumberFormat="1" applyFont="1" applyBorder="1" applyAlignment="1" applyProtection="1">
      <alignment horizontal="center" vertical="center"/>
      <protection/>
    </xf>
    <xf numFmtId="2" fontId="27" fillId="0" borderId="19" xfId="0" applyNumberFormat="1" applyFont="1" applyBorder="1" applyAlignment="1" applyProtection="1">
      <alignment horizontal="center" vertical="center"/>
      <protection/>
    </xf>
    <xf numFmtId="0" fontId="59" fillId="51" borderId="0" xfId="0" applyFont="1" applyFill="1" applyBorder="1" applyAlignment="1" applyProtection="1">
      <alignment/>
      <protection/>
    </xf>
    <xf numFmtId="0" fontId="31" fillId="49" borderId="0" xfId="0" applyFont="1" applyFill="1" applyBorder="1" applyAlignment="1" applyProtection="1">
      <alignment/>
      <protection/>
    </xf>
    <xf numFmtId="2" fontId="31" fillId="49" borderId="0" xfId="0" applyNumberFormat="1" applyFont="1" applyFill="1" applyBorder="1" applyAlignment="1" applyProtection="1">
      <alignment/>
      <protection/>
    </xf>
    <xf numFmtId="2" fontId="64" fillId="51" borderId="0" xfId="0" applyNumberFormat="1" applyFont="1" applyFill="1" applyBorder="1" applyAlignment="1" applyProtection="1">
      <alignment horizontal="center" vertical="center"/>
      <protection/>
    </xf>
    <xf numFmtId="0" fontId="27" fillId="0" borderId="0" xfId="0" applyFont="1" applyBorder="1" applyAlignment="1" applyProtection="1">
      <alignment horizontal="center" vertical="center"/>
      <protection/>
    </xf>
    <xf numFmtId="177" fontId="27" fillId="0" borderId="0" xfId="0" applyNumberFormat="1" applyFont="1" applyBorder="1" applyAlignment="1" applyProtection="1">
      <alignment horizontal="center" vertical="center"/>
      <protection/>
    </xf>
    <xf numFmtId="0" fontId="27" fillId="0" borderId="19" xfId="0" applyFont="1" applyBorder="1" applyAlignment="1" applyProtection="1">
      <alignment horizontal="center" vertical="center"/>
      <protection/>
    </xf>
    <xf numFmtId="0" fontId="27" fillId="0" borderId="19" xfId="0" applyFont="1" applyBorder="1" applyAlignment="1" applyProtection="1">
      <alignment horizontal="left"/>
      <protection/>
    </xf>
    <xf numFmtId="0" fontId="27" fillId="0" borderId="19" xfId="0" applyFont="1" applyBorder="1" applyAlignment="1" applyProtection="1">
      <alignment/>
      <protection/>
    </xf>
    <xf numFmtId="177" fontId="27" fillId="0" borderId="19" xfId="0" applyNumberFormat="1" applyFont="1" applyBorder="1" applyAlignment="1" applyProtection="1">
      <alignment horizontal="center" vertical="center"/>
      <protection/>
    </xf>
    <xf numFmtId="2" fontId="27" fillId="0" borderId="0" xfId="133" applyNumberFormat="1" applyFont="1" applyBorder="1" applyAlignment="1" applyProtection="1">
      <alignment horizontal="center" vertical="center"/>
      <protection locked="0"/>
    </xf>
    <xf numFmtId="2" fontId="60" fillId="0" borderId="0" xfId="0" applyNumberFormat="1" applyFont="1" applyBorder="1" applyAlignment="1" applyProtection="1">
      <alignment horizontal="center" vertical="center"/>
      <protection locked="0"/>
    </xf>
    <xf numFmtId="2" fontId="27" fillId="0" borderId="0" xfId="83" applyNumberFormat="1" applyFont="1" applyFill="1" applyBorder="1" applyAlignment="1" applyProtection="1">
      <alignment horizontal="center" vertical="center" wrapText="1"/>
      <protection locked="0"/>
    </xf>
    <xf numFmtId="0" fontId="27" fillId="49" borderId="0" xfId="136" applyFont="1" applyFill="1" applyBorder="1" applyProtection="1">
      <alignment/>
      <protection/>
    </xf>
    <xf numFmtId="0" fontId="27" fillId="49" borderId="0" xfId="136" applyFont="1" applyFill="1" applyBorder="1" applyAlignment="1" applyProtection="1">
      <alignment vertical="center" wrapText="1"/>
      <protection/>
    </xf>
    <xf numFmtId="0" fontId="27" fillId="49" borderId="0" xfId="132" applyFont="1" applyFill="1" applyBorder="1" applyProtection="1">
      <alignment/>
      <protection/>
    </xf>
    <xf numFmtId="2" fontId="27" fillId="49" borderId="0" xfId="132" applyNumberFormat="1" applyFont="1" applyFill="1" applyBorder="1" applyAlignment="1" applyProtection="1">
      <alignment horizontal="center" vertical="center"/>
      <protection/>
    </xf>
    <xf numFmtId="170" fontId="27" fillId="0" borderId="0" xfId="0" applyNumberFormat="1" applyFont="1" applyBorder="1" applyAlignment="1" applyProtection="1">
      <alignment horizontal="center" vertical="center"/>
      <protection/>
    </xf>
    <xf numFmtId="0" fontId="27" fillId="49" borderId="0" xfId="132" applyFont="1" applyFill="1" applyBorder="1" applyAlignment="1" applyProtection="1">
      <alignment horizontal="center" vertical="center"/>
      <protection/>
    </xf>
    <xf numFmtId="2" fontId="27" fillId="49" borderId="0" xfId="132" applyNumberFormat="1" applyFont="1" applyFill="1" applyBorder="1" applyAlignment="1" applyProtection="1">
      <alignment horizontal="center" vertical="center"/>
      <protection/>
    </xf>
    <xf numFmtId="0" fontId="60" fillId="0" borderId="0" xfId="0" applyFont="1" applyBorder="1" applyAlignment="1" applyProtection="1">
      <alignment horizontal="center" vertical="center"/>
      <protection/>
    </xf>
    <xf numFmtId="170" fontId="60" fillId="0" borderId="0" xfId="0" applyNumberFormat="1" applyFont="1" applyBorder="1" applyAlignment="1" applyProtection="1">
      <alignment horizontal="center" vertical="center"/>
      <protection/>
    </xf>
    <xf numFmtId="49" fontId="27" fillId="0" borderId="0" xfId="0" applyNumberFormat="1" applyFont="1" applyBorder="1" applyAlignment="1" applyProtection="1">
      <alignment vertical="center" wrapText="1"/>
      <protection/>
    </xf>
    <xf numFmtId="49" fontId="27" fillId="0" borderId="0" xfId="0" applyNumberFormat="1" applyFont="1" applyBorder="1" applyAlignment="1" applyProtection="1">
      <alignment horizontal="center" vertical="center" wrapText="1"/>
      <protection/>
    </xf>
    <xf numFmtId="1" fontId="27" fillId="0" borderId="0" xfId="0" applyNumberFormat="1" applyFont="1" applyBorder="1" applyAlignment="1" applyProtection="1">
      <alignment horizontal="center" vertical="center"/>
      <protection/>
    </xf>
    <xf numFmtId="0" fontId="60" fillId="49" borderId="0" xfId="0" applyFont="1" applyFill="1" applyBorder="1" applyAlignment="1" applyProtection="1">
      <alignment horizontal="center" vertical="center"/>
      <protection/>
    </xf>
    <xf numFmtId="2" fontId="60" fillId="49" borderId="0" xfId="0" applyNumberFormat="1" applyFont="1" applyFill="1" applyBorder="1" applyAlignment="1" applyProtection="1">
      <alignment horizontal="center" vertical="center"/>
      <protection/>
    </xf>
    <xf numFmtId="0" fontId="27" fillId="0" borderId="0" xfId="132" applyFont="1" applyBorder="1" applyAlignment="1" applyProtection="1">
      <alignment wrapText="1"/>
      <protection/>
    </xf>
    <xf numFmtId="2" fontId="27" fillId="0" borderId="0" xfId="132" applyNumberFormat="1" applyFont="1" applyBorder="1" applyAlignment="1" applyProtection="1">
      <alignment horizontal="center" vertical="center" wrapText="1"/>
      <protection/>
    </xf>
    <xf numFmtId="2" fontId="27" fillId="0" borderId="0" xfId="132" applyNumberFormat="1" applyFont="1" applyBorder="1" applyAlignment="1" applyProtection="1">
      <alignment horizontal="center" vertical="center"/>
      <protection/>
    </xf>
    <xf numFmtId="0" fontId="27" fillId="49" borderId="19" xfId="132" applyFont="1" applyFill="1" applyBorder="1" applyAlignment="1" applyProtection="1">
      <alignment horizontal="center" vertical="top" wrapText="1"/>
      <protection/>
    </xf>
    <xf numFmtId="0" fontId="27" fillId="0" borderId="19" xfId="0" applyFont="1" applyBorder="1" applyAlignment="1" applyProtection="1">
      <alignment wrapText="1"/>
      <protection/>
    </xf>
    <xf numFmtId="0" fontId="60" fillId="0" borderId="19" xfId="0" applyFont="1" applyBorder="1" applyAlignment="1" applyProtection="1">
      <alignment horizontal="center" vertical="center"/>
      <protection/>
    </xf>
    <xf numFmtId="1" fontId="27" fillId="0" borderId="19" xfId="0" applyNumberFormat="1" applyFont="1" applyBorder="1" applyAlignment="1" applyProtection="1">
      <alignment horizontal="center" vertical="center"/>
      <protection/>
    </xf>
    <xf numFmtId="2" fontId="60" fillId="0" borderId="19" xfId="133" applyNumberFormat="1" applyFont="1" applyBorder="1" applyAlignment="1" applyProtection="1">
      <alignment horizontal="center" vertical="center"/>
      <protection/>
    </xf>
    <xf numFmtId="0" fontId="27" fillId="49" borderId="0" xfId="132" applyFont="1" applyFill="1" applyBorder="1" applyProtection="1">
      <alignment/>
      <protection/>
    </xf>
    <xf numFmtId="2" fontId="27" fillId="0" borderId="0" xfId="132" applyNumberFormat="1" applyFont="1" applyBorder="1" applyAlignment="1" applyProtection="1">
      <alignment horizontal="center" vertical="center"/>
      <protection locked="0"/>
    </xf>
    <xf numFmtId="2" fontId="60" fillId="0" borderId="19" xfId="0" applyNumberFormat="1" applyFont="1" applyBorder="1" applyAlignment="1" applyProtection="1">
      <alignment horizontal="center" vertical="center"/>
      <protection locked="0"/>
    </xf>
    <xf numFmtId="0" fontId="27" fillId="50" borderId="0" xfId="0" applyFont="1" applyFill="1" applyBorder="1" applyAlignment="1" applyProtection="1">
      <alignment vertical="center" wrapText="1"/>
      <protection/>
    </xf>
    <xf numFmtId="0" fontId="27" fillId="49" borderId="0" xfId="0" applyFont="1" applyFill="1" applyBorder="1" applyAlignment="1" applyProtection="1">
      <alignment horizontal="center" vertical="top" wrapText="1"/>
      <protection/>
    </xf>
    <xf numFmtId="49" fontId="27" fillId="49" borderId="0" xfId="0" applyNumberFormat="1" applyFont="1" applyFill="1" applyBorder="1" applyAlignment="1" applyProtection="1">
      <alignment vertical="top" wrapText="1"/>
      <protection/>
    </xf>
    <xf numFmtId="2" fontId="27" fillId="49" borderId="0" xfId="0" applyNumberFormat="1" applyFont="1" applyFill="1" applyBorder="1" applyAlignment="1" applyProtection="1">
      <alignment horizontal="center" vertical="center" wrapText="1"/>
      <protection/>
    </xf>
    <xf numFmtId="1" fontId="27" fillId="49" borderId="0" xfId="0" applyNumberFormat="1" applyFont="1" applyFill="1" applyBorder="1" applyAlignment="1" applyProtection="1">
      <alignment horizontal="center" vertical="center"/>
      <protection/>
    </xf>
    <xf numFmtId="2" fontId="27" fillId="49" borderId="0" xfId="0" applyNumberFormat="1" applyFont="1" applyFill="1" applyBorder="1" applyAlignment="1" applyProtection="1">
      <alignment horizontal="center" vertical="center"/>
      <protection/>
    </xf>
    <xf numFmtId="2" fontId="27" fillId="0" borderId="0" xfId="0" applyNumberFormat="1" applyFont="1" applyAlignment="1" applyProtection="1">
      <alignment horizontal="center" vertical="center"/>
      <protection/>
    </xf>
    <xf numFmtId="0" fontId="27" fillId="49" borderId="0" xfId="0" applyFont="1" applyFill="1" applyBorder="1" applyAlignment="1" applyProtection="1">
      <alignment vertical="top" wrapText="1"/>
      <protection/>
    </xf>
    <xf numFmtId="0" fontId="60" fillId="49" borderId="0" xfId="0" applyFont="1" applyFill="1" applyBorder="1" applyAlignment="1" applyProtection="1">
      <alignment horizontal="center" vertical="center"/>
      <protection/>
    </xf>
    <xf numFmtId="2" fontId="60" fillId="49" borderId="0" xfId="133" applyNumberFormat="1" applyFont="1" applyFill="1" applyBorder="1" applyAlignment="1" applyProtection="1">
      <alignment horizontal="center" vertical="center"/>
      <protection/>
    </xf>
    <xf numFmtId="170" fontId="27" fillId="49" borderId="0" xfId="0" applyNumberFormat="1" applyFont="1" applyFill="1" applyBorder="1" applyAlignment="1" applyProtection="1">
      <alignment horizontal="center" vertical="center"/>
      <protection/>
    </xf>
    <xf numFmtId="0" fontId="27" fillId="49" borderId="19" xfId="0" applyFont="1" applyFill="1" applyBorder="1" applyAlignment="1" applyProtection="1">
      <alignment vertical="top" wrapText="1"/>
      <protection/>
    </xf>
    <xf numFmtId="0" fontId="59" fillId="49" borderId="19" xfId="0" applyFont="1" applyFill="1" applyBorder="1" applyAlignment="1" applyProtection="1">
      <alignment horizontal="center" vertical="center"/>
      <protection/>
    </xf>
    <xf numFmtId="1" fontId="27" fillId="49" borderId="19" xfId="0" applyNumberFormat="1" applyFont="1" applyFill="1" applyBorder="1" applyAlignment="1" applyProtection="1">
      <alignment horizontal="center" vertical="center"/>
      <protection/>
    </xf>
    <xf numFmtId="2" fontId="27" fillId="49" borderId="19" xfId="0" applyNumberFormat="1" applyFont="1" applyFill="1" applyBorder="1" applyAlignment="1" applyProtection="1">
      <alignment horizontal="center" vertical="center"/>
      <protection/>
    </xf>
    <xf numFmtId="2" fontId="59" fillId="51" borderId="0" xfId="0" applyNumberFormat="1" applyFont="1" applyFill="1" applyBorder="1" applyAlignment="1" applyProtection="1">
      <alignment horizontal="center" vertical="center"/>
      <protection/>
    </xf>
    <xf numFmtId="0" fontId="27" fillId="49" borderId="0" xfId="0" applyFont="1" applyFill="1" applyBorder="1" applyAlignment="1" applyProtection="1">
      <alignment vertical="center"/>
      <protection/>
    </xf>
    <xf numFmtId="0" fontId="60" fillId="49" borderId="0" xfId="0" applyFont="1" applyFill="1" applyBorder="1" applyAlignment="1" applyProtection="1">
      <alignment horizontal="left" vertical="top" wrapText="1"/>
      <protection/>
    </xf>
    <xf numFmtId="2" fontId="60" fillId="49" borderId="0" xfId="0" applyNumberFormat="1" applyFont="1" applyFill="1" applyBorder="1" applyAlignment="1" applyProtection="1">
      <alignment horizontal="center" vertical="center"/>
      <protection/>
    </xf>
    <xf numFmtId="0" fontId="59" fillId="49" borderId="0" xfId="0" applyFont="1" applyFill="1" applyBorder="1" applyAlignment="1" applyProtection="1">
      <alignment horizontal="left" vertical="top" wrapText="1"/>
      <protection/>
    </xf>
    <xf numFmtId="3" fontId="27" fillId="49" borderId="0" xfId="0" applyNumberFormat="1" applyFont="1" applyFill="1" applyBorder="1" applyAlignment="1" applyProtection="1">
      <alignment horizontal="center" vertical="center"/>
      <protection/>
    </xf>
    <xf numFmtId="2" fontId="60" fillId="49" borderId="0" xfId="134" applyNumberFormat="1" applyFont="1" applyFill="1" applyBorder="1" applyAlignment="1" applyProtection="1">
      <alignment horizontal="center" vertical="center"/>
      <protection/>
    </xf>
    <xf numFmtId="0" fontId="27" fillId="49" borderId="0" xfId="0" applyFont="1" applyFill="1" applyBorder="1" applyAlignment="1" applyProtection="1" quotePrefix="1">
      <alignment horizontal="left" vertical="top" wrapText="1"/>
      <protection/>
    </xf>
    <xf numFmtId="49" fontId="27" fillId="49" borderId="0" xfId="0" applyNumberFormat="1" applyFont="1" applyFill="1" applyBorder="1" applyAlignment="1" applyProtection="1">
      <alignment horizontal="left" vertical="top" wrapText="1"/>
      <protection/>
    </xf>
    <xf numFmtId="2" fontId="27" fillId="49" borderId="0" xfId="134" applyNumberFormat="1" applyFont="1" applyFill="1" applyBorder="1" applyAlignment="1" applyProtection="1">
      <alignment horizontal="center" vertical="center"/>
      <protection/>
    </xf>
    <xf numFmtId="0" fontId="60" fillId="49" borderId="0" xfId="0" applyFont="1" applyFill="1" applyBorder="1" applyAlignment="1" applyProtection="1">
      <alignment horizontal="center" vertical="top"/>
      <protection/>
    </xf>
    <xf numFmtId="0" fontId="27" fillId="49" borderId="0" xfId="0" applyFont="1" applyFill="1" applyBorder="1" applyAlignment="1" applyProtection="1">
      <alignment vertical="top"/>
      <protection/>
    </xf>
    <xf numFmtId="0" fontId="27" fillId="49" borderId="0" xfId="0" applyFont="1" applyFill="1" applyBorder="1" applyAlignment="1" applyProtection="1">
      <alignment wrapText="1"/>
      <protection/>
    </xf>
    <xf numFmtId="0" fontId="59" fillId="49" borderId="0" xfId="0" applyFont="1" applyFill="1" applyBorder="1" applyAlignment="1" applyProtection="1">
      <alignment wrapText="1"/>
      <protection/>
    </xf>
    <xf numFmtId="0" fontId="59" fillId="49" borderId="19" xfId="0" applyFont="1" applyFill="1" applyBorder="1" applyAlignment="1" applyProtection="1">
      <alignment wrapText="1"/>
      <protection/>
    </xf>
    <xf numFmtId="3" fontId="27" fillId="49" borderId="19" xfId="0" applyNumberFormat="1" applyFont="1" applyFill="1" applyBorder="1" applyAlignment="1" applyProtection="1">
      <alignment horizontal="center" vertical="center"/>
      <protection/>
    </xf>
    <xf numFmtId="177" fontId="27" fillId="49" borderId="19" xfId="0" applyNumberFormat="1" applyFont="1" applyFill="1" applyBorder="1" applyAlignment="1" applyProtection="1">
      <alignment horizontal="center" vertical="center"/>
      <protection/>
    </xf>
    <xf numFmtId="4" fontId="59" fillId="51" borderId="0" xfId="0" applyNumberFormat="1" applyFont="1" applyFill="1" applyBorder="1" applyAlignment="1" applyProtection="1">
      <alignment horizontal="center" vertical="center"/>
      <protection/>
    </xf>
    <xf numFmtId="0" fontId="27" fillId="49" borderId="0" xfId="0" applyFont="1" applyFill="1" applyBorder="1" applyAlignment="1" applyProtection="1">
      <alignment horizontal="center" vertical="center" wrapText="1"/>
      <protection/>
    </xf>
    <xf numFmtId="0" fontId="27" fillId="49" borderId="19" xfId="0" applyFont="1" applyFill="1" applyBorder="1" applyAlignment="1" applyProtection="1">
      <alignment horizontal="left"/>
      <protection/>
    </xf>
    <xf numFmtId="0" fontId="0" fillId="0" borderId="0" xfId="0" applyAlignment="1" applyProtection="1">
      <alignment/>
      <protection/>
    </xf>
    <xf numFmtId="0" fontId="0" fillId="0" borderId="0" xfId="0" applyAlignment="1" applyProtection="1">
      <alignment horizontal="center" vertical="center"/>
      <protection/>
    </xf>
    <xf numFmtId="2" fontId="60" fillId="49" borderId="0" xfId="0" applyNumberFormat="1" applyFont="1" applyFill="1" applyBorder="1" applyAlignment="1" applyProtection="1">
      <alignment horizontal="center" vertical="center"/>
      <protection locked="0"/>
    </xf>
    <xf numFmtId="2" fontId="27" fillId="0" borderId="0" xfId="0" applyNumberFormat="1" applyFont="1" applyFill="1" applyBorder="1" applyAlignment="1" applyProtection="1">
      <alignment horizontal="justify" wrapText="1"/>
      <protection/>
    </xf>
    <xf numFmtId="0" fontId="27" fillId="0" borderId="26" xfId="0" applyFont="1" applyFill="1" applyBorder="1" applyAlignment="1" applyProtection="1">
      <alignment horizontal="center" vertical="center" wrapText="1"/>
      <protection/>
    </xf>
    <xf numFmtId="0" fontId="27" fillId="0" borderId="27" xfId="0" applyFont="1" applyFill="1" applyBorder="1" applyAlignment="1" applyProtection="1">
      <alignment horizontal="center" vertical="center" wrapText="1"/>
      <protection/>
    </xf>
    <xf numFmtId="167" fontId="27" fillId="0" borderId="28" xfId="0" applyNumberFormat="1" applyFont="1" applyFill="1" applyBorder="1" applyAlignment="1" applyProtection="1">
      <alignment horizontal="center" vertical="center" wrapText="1"/>
      <protection/>
    </xf>
    <xf numFmtId="167" fontId="27" fillId="0" borderId="29" xfId="0" applyNumberFormat="1" applyFont="1" applyFill="1" applyBorder="1" applyAlignment="1" applyProtection="1">
      <alignment horizontal="center" vertical="center" wrapText="1"/>
      <protection/>
    </xf>
    <xf numFmtId="0" fontId="27" fillId="0" borderId="19" xfId="0" applyFont="1" applyFill="1" applyBorder="1" applyAlignment="1" applyProtection="1">
      <alignment horizontal="left"/>
      <protection/>
    </xf>
    <xf numFmtId="0" fontId="40" fillId="0" borderId="19" xfId="0" applyFont="1" applyFill="1" applyBorder="1" applyAlignment="1" applyProtection="1">
      <alignment horizontal="center"/>
      <protection/>
    </xf>
    <xf numFmtId="0" fontId="27" fillId="0" borderId="26" xfId="0" applyFont="1" applyFill="1" applyBorder="1" applyAlignment="1" applyProtection="1">
      <alignment horizontal="center" vertical="top" wrapText="1"/>
      <protection/>
    </xf>
    <xf numFmtId="167" fontId="27" fillId="0" borderId="28" xfId="0" applyNumberFormat="1" applyFont="1" applyFill="1" applyBorder="1" applyAlignment="1" applyProtection="1">
      <alignment horizontal="center" wrapText="1"/>
      <protection/>
    </xf>
    <xf numFmtId="0" fontId="40" fillId="0" borderId="0" xfId="0" applyFont="1" applyFill="1" applyBorder="1" applyAlignment="1" applyProtection="1">
      <alignment horizontal="center"/>
      <protection/>
    </xf>
    <xf numFmtId="0" fontId="0" fillId="49" borderId="0" xfId="0" applyFill="1" applyBorder="1" applyAlignment="1">
      <alignment/>
    </xf>
    <xf numFmtId="0" fontId="40" fillId="0" borderId="19" xfId="0" applyFont="1" applyFill="1" applyBorder="1" applyAlignment="1" applyProtection="1">
      <alignment horizontal="left"/>
      <protection/>
    </xf>
    <xf numFmtId="0" fontId="27" fillId="50" borderId="0" xfId="0" applyFont="1" applyFill="1" applyBorder="1" applyAlignment="1" applyProtection="1">
      <alignment horizontal="center" vertical="center" wrapText="1"/>
      <protection/>
    </xf>
    <xf numFmtId="179" fontId="27" fillId="0" borderId="0" xfId="0" applyNumberFormat="1" applyFont="1" applyAlignment="1">
      <alignment horizontal="center" vertical="center"/>
    </xf>
    <xf numFmtId="2" fontId="37" fillId="0" borderId="0" xfId="131" applyNumberFormat="1" applyFont="1" applyAlignment="1">
      <alignment horizontal="center" wrapText="1"/>
      <protection/>
    </xf>
    <xf numFmtId="0" fontId="59" fillId="0" borderId="0" xfId="0" applyFont="1" applyBorder="1" applyAlignment="1" applyProtection="1">
      <alignment vertical="top" wrapText="1"/>
      <protection/>
    </xf>
    <xf numFmtId="0" fontId="27" fillId="0" borderId="0" xfId="131" applyFont="1" applyFill="1" applyBorder="1" applyAlignment="1" applyProtection="1">
      <alignment horizontal="left" vertical="top" wrapText="1"/>
      <protection/>
    </xf>
    <xf numFmtId="0" fontId="27" fillId="0" borderId="0" xfId="0" applyFont="1" applyFill="1" applyAlignment="1" applyProtection="1">
      <alignment horizontal="left" vertical="top"/>
      <protection/>
    </xf>
    <xf numFmtId="0" fontId="27" fillId="0" borderId="0" xfId="0" applyFont="1" applyFill="1" applyAlignment="1" applyProtection="1">
      <alignment horizontal="left" vertical="top" wrapText="1"/>
      <protection/>
    </xf>
    <xf numFmtId="9" fontId="27" fillId="0" borderId="0" xfId="143" applyFont="1" applyFill="1" applyAlignment="1" applyProtection="1">
      <alignment horizontal="center" vertical="center" wrapText="1"/>
      <protection/>
    </xf>
    <xf numFmtId="0" fontId="27" fillId="0" borderId="0" xfId="0" applyFont="1" applyFill="1" applyAlignment="1" applyProtection="1">
      <alignment wrapText="1"/>
      <protection/>
    </xf>
    <xf numFmtId="9" fontId="27" fillId="0" borderId="0" xfId="143" applyFont="1" applyFill="1" applyAlignment="1" applyProtection="1">
      <alignment horizontal="center" vertical="center" wrapText="1"/>
      <protection/>
    </xf>
    <xf numFmtId="0" fontId="27" fillId="0" borderId="0" xfId="0" applyFont="1" applyFill="1" applyAlignment="1" applyProtection="1">
      <alignment wrapText="1"/>
      <protection/>
    </xf>
    <xf numFmtId="0" fontId="27" fillId="0" borderId="0" xfId="0" applyFont="1" applyBorder="1" applyAlignment="1" applyProtection="1">
      <alignment horizontal="left"/>
      <protection/>
    </xf>
    <xf numFmtId="0" fontId="27" fillId="0" borderId="0" xfId="0" applyFont="1" applyBorder="1" applyAlignment="1" applyProtection="1">
      <alignment/>
      <protection/>
    </xf>
    <xf numFmtId="0" fontId="60" fillId="0" borderId="0" xfId="0" applyFont="1" applyBorder="1" applyAlignment="1" applyProtection="1">
      <alignment horizontal="center" vertical="top"/>
      <protection/>
    </xf>
    <xf numFmtId="0" fontId="27" fillId="0" borderId="0" xfId="0" applyFont="1" applyBorder="1" applyAlignment="1" applyProtection="1">
      <alignment horizontal="center" vertical="top"/>
      <protection/>
    </xf>
    <xf numFmtId="0" fontId="27" fillId="0" borderId="0" xfId="0" applyFont="1" applyBorder="1" applyAlignment="1" applyProtection="1">
      <alignment vertical="top"/>
      <protection/>
    </xf>
    <xf numFmtId="0" fontId="27" fillId="0" borderId="0" xfId="0" applyFont="1" applyFill="1" applyBorder="1" applyAlignment="1" applyProtection="1">
      <alignment horizontal="center"/>
      <protection/>
    </xf>
    <xf numFmtId="0" fontId="65" fillId="49" borderId="0" xfId="0" applyFont="1" applyFill="1" applyAlignment="1" applyProtection="1">
      <alignment horizontal="center"/>
      <protection/>
    </xf>
    <xf numFmtId="0" fontId="40" fillId="0" borderId="0" xfId="0" applyFont="1" applyFill="1" applyBorder="1" applyAlignment="1" applyProtection="1">
      <alignment horizontal="center"/>
      <protection/>
    </xf>
    <xf numFmtId="0" fontId="27" fillId="49" borderId="25" xfId="0" applyFont="1" applyFill="1" applyBorder="1" applyAlignment="1" applyProtection="1">
      <alignment horizontal="left"/>
      <protection/>
    </xf>
    <xf numFmtId="0" fontId="59" fillId="0" borderId="0" xfId="0" applyFont="1" applyAlignment="1" applyProtection="1">
      <alignment horizontal="center"/>
      <protection/>
    </xf>
    <xf numFmtId="0" fontId="27" fillId="49" borderId="0" xfId="0" applyFont="1" applyFill="1" applyBorder="1" applyAlignment="1" applyProtection="1">
      <alignment horizontal="center" vertical="top" wrapText="1"/>
      <protection/>
    </xf>
    <xf numFmtId="0" fontId="27" fillId="49" borderId="0" xfId="0" applyFont="1" applyFill="1" applyBorder="1" applyAlignment="1" applyProtection="1">
      <alignment horizontal="center" vertical="top"/>
      <protection/>
    </xf>
    <xf numFmtId="0" fontId="27" fillId="49" borderId="0" xfId="0" applyFont="1" applyFill="1" applyBorder="1" applyAlignment="1" applyProtection="1">
      <alignment vertical="top"/>
      <protection/>
    </xf>
    <xf numFmtId="0" fontId="27" fillId="50" borderId="0" xfId="0" applyFont="1" applyFill="1" applyBorder="1" applyAlignment="1" applyProtection="1">
      <alignment horizontal="center" vertical="center" wrapText="1"/>
      <protection/>
    </xf>
    <xf numFmtId="0" fontId="27" fillId="49" borderId="0" xfId="0" applyFont="1" applyFill="1" applyBorder="1" applyAlignment="1" applyProtection="1">
      <alignment/>
      <protection/>
    </xf>
    <xf numFmtId="0" fontId="27" fillId="49" borderId="0" xfId="0" applyFont="1" applyFill="1" applyBorder="1" applyAlignment="1" applyProtection="1">
      <alignment horizontal="left"/>
      <protection/>
    </xf>
    <xf numFmtId="0" fontId="60" fillId="49" borderId="0" xfId="0" applyFont="1" applyFill="1" applyBorder="1" applyAlignment="1" applyProtection="1">
      <alignment horizontal="center" vertical="top"/>
      <protection/>
    </xf>
  </cellXfs>
  <cellStyles count="147">
    <cellStyle name="Normal" xfId="0"/>
    <cellStyle name="20% - Accent1" xfId="15"/>
    <cellStyle name="20% - Accent2" xfId="16"/>
    <cellStyle name="20% - Accent3" xfId="17"/>
    <cellStyle name="20% - Accent4" xfId="18"/>
    <cellStyle name="20% - Accent5" xfId="19"/>
    <cellStyle name="20% - Accent6" xfId="20"/>
    <cellStyle name="20% - Isticanje1 2" xfId="21"/>
    <cellStyle name="20% - Isticanje1 3" xfId="22"/>
    <cellStyle name="20% - Isticanje2 2" xfId="23"/>
    <cellStyle name="20% - Isticanje2 3" xfId="24"/>
    <cellStyle name="20% - Isticanje3 2" xfId="25"/>
    <cellStyle name="20% - Isticanje3 3" xfId="26"/>
    <cellStyle name="20% - Isticanje4 2" xfId="27"/>
    <cellStyle name="20% - Isticanje4 3" xfId="28"/>
    <cellStyle name="20% - Isticanje5 2" xfId="29"/>
    <cellStyle name="20% - Isticanje5 3" xfId="30"/>
    <cellStyle name="20% - Isticanje6 2" xfId="31"/>
    <cellStyle name="20% - Isticanje6 3" xfId="32"/>
    <cellStyle name="40% - Accent1" xfId="33"/>
    <cellStyle name="40% - Accent2" xfId="34"/>
    <cellStyle name="40% - Accent3" xfId="35"/>
    <cellStyle name="40% - Accent4" xfId="36"/>
    <cellStyle name="40% - Accent5" xfId="37"/>
    <cellStyle name="40% - Accent6" xfId="38"/>
    <cellStyle name="40% - Isticanje2 2" xfId="39"/>
    <cellStyle name="40% - Isticanje2 3" xfId="40"/>
    <cellStyle name="40% - Isticanje3 2" xfId="41"/>
    <cellStyle name="40% - Isticanje3 3" xfId="42"/>
    <cellStyle name="40% - Isticanje4 2" xfId="43"/>
    <cellStyle name="40% - Isticanje4 3" xfId="44"/>
    <cellStyle name="40% - Isticanje5 2" xfId="45"/>
    <cellStyle name="40% - Isticanje5 3" xfId="46"/>
    <cellStyle name="40% - Isticanje6 2" xfId="47"/>
    <cellStyle name="40% - Isticanje6 3" xfId="48"/>
    <cellStyle name="40% - Naglasak1 2" xfId="49"/>
    <cellStyle name="40% - Naglasak1 3" xfId="50"/>
    <cellStyle name="60% - Accent1" xfId="51"/>
    <cellStyle name="60% - Accent2" xfId="52"/>
    <cellStyle name="60% - Accent3" xfId="53"/>
    <cellStyle name="60% - Accent4" xfId="54"/>
    <cellStyle name="60% - Accent5" xfId="55"/>
    <cellStyle name="60% - Accent6" xfId="56"/>
    <cellStyle name="60% - Isticanje1 2" xfId="57"/>
    <cellStyle name="60% - Isticanje1 3" xfId="58"/>
    <cellStyle name="60% - Isticanje2 2" xfId="59"/>
    <cellStyle name="60% - Isticanje2 3" xfId="60"/>
    <cellStyle name="60% - Isticanje3 2" xfId="61"/>
    <cellStyle name="60% - Isticanje3 3" xfId="62"/>
    <cellStyle name="60% - Isticanje4 2" xfId="63"/>
    <cellStyle name="60% - Isticanje4 3" xfId="64"/>
    <cellStyle name="60% - Isticanje5 2" xfId="65"/>
    <cellStyle name="60% - Isticanje5 3" xfId="66"/>
    <cellStyle name="60% - Isticanje6 2" xfId="67"/>
    <cellStyle name="60% - Isticanje6 3" xfId="68"/>
    <cellStyle name="Accent1" xfId="69"/>
    <cellStyle name="Accent2" xfId="70"/>
    <cellStyle name="Accent3" xfId="71"/>
    <cellStyle name="Accent4" xfId="72"/>
    <cellStyle name="Accent5" xfId="73"/>
    <cellStyle name="Accent6" xfId="74"/>
    <cellStyle name="Bad" xfId="75"/>
    <cellStyle name="Bilješka 2" xfId="76"/>
    <cellStyle name="Bilješka 3" xfId="77"/>
    <cellStyle name="Calculation" xfId="78"/>
    <cellStyle name="Check Cell" xfId="79"/>
    <cellStyle name="Comma" xfId="80"/>
    <cellStyle name="Comma [0]" xfId="81"/>
    <cellStyle name="Comma 2" xfId="82"/>
    <cellStyle name="Comma_mnn" xfId="83"/>
    <cellStyle name="Currency" xfId="84"/>
    <cellStyle name="Currency [0]" xfId="85"/>
    <cellStyle name="Currency 2" xfId="86"/>
    <cellStyle name="Dobro 2" xfId="87"/>
    <cellStyle name="Dobro 3" xfId="88"/>
    <cellStyle name="Explanatory Text" xfId="89"/>
    <cellStyle name="Followed Hyperlink" xfId="90"/>
    <cellStyle name="Good" xfId="91"/>
    <cellStyle name="Heading 1" xfId="92"/>
    <cellStyle name="Heading 2" xfId="93"/>
    <cellStyle name="Heading 3" xfId="94"/>
    <cellStyle name="Heading 4" xfId="95"/>
    <cellStyle name="Hyperlink" xfId="96"/>
    <cellStyle name="Input" xfId="97"/>
    <cellStyle name="Isticanje1 2" xfId="98"/>
    <cellStyle name="Isticanje1 3" xfId="99"/>
    <cellStyle name="Isticanje2 2" xfId="100"/>
    <cellStyle name="Isticanje2 3" xfId="101"/>
    <cellStyle name="Isticanje3 2" xfId="102"/>
    <cellStyle name="Isticanje3 3" xfId="103"/>
    <cellStyle name="Isticanje4 2" xfId="104"/>
    <cellStyle name="Isticanje4 3" xfId="105"/>
    <cellStyle name="Isticanje5 2" xfId="106"/>
    <cellStyle name="Isticanje5 3" xfId="107"/>
    <cellStyle name="Isticanje6 2" xfId="108"/>
    <cellStyle name="Isticanje6 3" xfId="109"/>
    <cellStyle name="Izlaz 2" xfId="110"/>
    <cellStyle name="Izlaz 3" xfId="111"/>
    <cellStyle name="Izračun 2" xfId="112"/>
    <cellStyle name="Izračun 3" xfId="113"/>
    <cellStyle name="Linked Cell" xfId="114"/>
    <cellStyle name="Loše 2" xfId="115"/>
    <cellStyle name="Loše 3" xfId="116"/>
    <cellStyle name="Naslov 1 2" xfId="117"/>
    <cellStyle name="Naslov 1 3" xfId="118"/>
    <cellStyle name="Naslov 2 2" xfId="119"/>
    <cellStyle name="Naslov 2 3" xfId="120"/>
    <cellStyle name="Naslov 3 2" xfId="121"/>
    <cellStyle name="Naslov 3 3" xfId="122"/>
    <cellStyle name="Naslov 4 2" xfId="123"/>
    <cellStyle name="Naslov 4 3" xfId="124"/>
    <cellStyle name="Naslov 5" xfId="125"/>
    <cellStyle name="Naslov 6" xfId="126"/>
    <cellStyle name="Neutral" xfId="127"/>
    <cellStyle name="Neutralno 2" xfId="128"/>
    <cellStyle name="Neutralno 3" xfId="129"/>
    <cellStyle name="Normal 10" xfId="130"/>
    <cellStyle name="Normal 2" xfId="131"/>
    <cellStyle name="Normal 3" xfId="132"/>
    <cellStyle name="Normal 9" xfId="133"/>
    <cellStyle name="Normal 9 2" xfId="134"/>
    <cellStyle name="Normal_mnn" xfId="135"/>
    <cellStyle name="Normal_mnn 2" xfId="136"/>
    <cellStyle name="Normal_Sheet1" xfId="137"/>
    <cellStyle name="Normal_ZEMLJANI" xfId="138"/>
    <cellStyle name="Note" xfId="139"/>
    <cellStyle name="Obično 2" xfId="140"/>
    <cellStyle name="Obično 3" xfId="141"/>
    <cellStyle name="Output" xfId="142"/>
    <cellStyle name="Percent" xfId="143"/>
    <cellStyle name="Povezana ćelija 2" xfId="144"/>
    <cellStyle name="Povezana ćelija 3" xfId="145"/>
    <cellStyle name="Provjera ćelije 2" xfId="146"/>
    <cellStyle name="Provjera ćelije 3" xfId="147"/>
    <cellStyle name="Tekst objašnjenja 2" xfId="148"/>
    <cellStyle name="Tekst objašnjenja 3" xfId="149"/>
    <cellStyle name="Tekst upozorenja 2" xfId="150"/>
    <cellStyle name="Tekst upozorenja 3" xfId="151"/>
    <cellStyle name="Title" xfId="152"/>
    <cellStyle name="Total" xfId="153"/>
    <cellStyle name="Ukupni zbroj 2" xfId="154"/>
    <cellStyle name="Ukupni zbroj 3" xfId="155"/>
    <cellStyle name="Unos 2" xfId="156"/>
    <cellStyle name="Unos 3" xfId="157"/>
    <cellStyle name="Warning Text" xfId="158"/>
    <cellStyle name="Zarez 2" xfId="159"/>
    <cellStyle name="Zarez 3" xfId="1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89"/>
  <sheetViews>
    <sheetView showZeros="0" zoomScale="105" zoomScaleNormal="105" zoomScaleSheetLayoutView="105" zoomScalePageLayoutView="0" workbookViewId="0" topLeftCell="A1">
      <selection activeCell="E54" sqref="E54"/>
    </sheetView>
  </sheetViews>
  <sheetFormatPr defaultColWidth="9.140625" defaultRowHeight="12.75"/>
  <cols>
    <col min="1" max="1" width="5.00390625" style="57" customWidth="1"/>
    <col min="2" max="2" width="45.7109375" style="71" customWidth="1"/>
    <col min="3" max="3" width="6.7109375" style="36" customWidth="1"/>
    <col min="4" max="4" width="8.28125" style="275" customWidth="1"/>
    <col min="5" max="5" width="9.7109375" style="275" customWidth="1"/>
    <col min="6" max="6" width="13.7109375" style="136" customWidth="1"/>
    <col min="7" max="7" width="15.7109375" style="72" customWidth="1"/>
    <col min="8" max="16384" width="9.140625" style="72" customWidth="1"/>
  </cols>
  <sheetData>
    <row r="1" spans="1:6" s="54" customFormat="1" ht="12.75">
      <c r="A1" s="296"/>
      <c r="B1" s="499" t="s">
        <v>95</v>
      </c>
      <c r="C1" s="499"/>
      <c r="D1" s="499"/>
      <c r="E1" s="47"/>
      <c r="F1" s="47"/>
    </row>
    <row r="2" spans="1:6" s="54" customFormat="1" ht="12.75">
      <c r="A2" s="296"/>
      <c r="B2" s="500" t="s">
        <v>737</v>
      </c>
      <c r="C2" s="500"/>
      <c r="D2" s="500"/>
      <c r="E2" s="500"/>
      <c r="F2" s="500"/>
    </row>
    <row r="3" spans="1:6" s="54" customFormat="1" ht="12.75">
      <c r="A3" s="296"/>
      <c r="B3" s="49" t="s">
        <v>738</v>
      </c>
      <c r="C3" s="50"/>
      <c r="D3" s="51"/>
      <c r="E3" s="47"/>
      <c r="F3" s="47"/>
    </row>
    <row r="4" spans="1:6" s="54" customFormat="1" ht="13.5" customHeight="1">
      <c r="A4" s="94"/>
      <c r="B4" s="49" t="s">
        <v>739</v>
      </c>
      <c r="C4" s="50"/>
      <c r="D4" s="51"/>
      <c r="E4" s="47"/>
      <c r="F4" s="47"/>
    </row>
    <row r="5" spans="1:6" s="58" customFormat="1" ht="12">
      <c r="A5" s="94"/>
      <c r="B5" s="61"/>
      <c r="C5" s="273"/>
      <c r="D5" s="95"/>
      <c r="E5" s="95"/>
      <c r="F5" s="95"/>
    </row>
    <row r="6" spans="1:6" s="58" customFormat="1" ht="12">
      <c r="A6" s="501" t="s">
        <v>96</v>
      </c>
      <c r="B6" s="502"/>
      <c r="C6" s="502"/>
      <c r="D6" s="502"/>
      <c r="E6" s="502"/>
      <c r="F6" s="502"/>
    </row>
    <row r="7" spans="1:8" s="58" customFormat="1" ht="12">
      <c r="A7" s="90"/>
      <c r="B7" s="60"/>
      <c r="C7" s="91"/>
      <c r="D7" s="92"/>
      <c r="E7" s="92"/>
      <c r="F7" s="92"/>
      <c r="G7" s="62"/>
      <c r="H7" s="62"/>
    </row>
    <row r="8" spans="1:6" s="63" customFormat="1" ht="12.75" thickBot="1">
      <c r="A8" s="57">
        <v>1</v>
      </c>
      <c r="B8" s="64" t="s">
        <v>3</v>
      </c>
      <c r="C8" s="36"/>
      <c r="D8" s="136"/>
      <c r="E8" s="274"/>
      <c r="F8" s="196"/>
    </row>
    <row r="9" spans="1:6" s="63" customFormat="1" ht="25.5" thickBot="1" thickTop="1">
      <c r="A9" s="65" t="s">
        <v>91</v>
      </c>
      <c r="B9" s="66" t="s">
        <v>92</v>
      </c>
      <c r="C9" s="101" t="s">
        <v>94</v>
      </c>
      <c r="D9" s="68" t="s">
        <v>61</v>
      </c>
      <c r="E9" s="68" t="s">
        <v>49</v>
      </c>
      <c r="F9" s="70" t="s">
        <v>93</v>
      </c>
    </row>
    <row r="10" spans="1:2" ht="108.75" thickTop="1">
      <c r="A10" s="272" t="s">
        <v>4</v>
      </c>
      <c r="B10" s="71" t="s">
        <v>62</v>
      </c>
    </row>
    <row r="11" spans="1:6" ht="12">
      <c r="A11" s="272"/>
      <c r="B11" s="71" t="s">
        <v>32</v>
      </c>
      <c r="C11" s="73" t="s">
        <v>47</v>
      </c>
      <c r="D11" s="275">
        <v>500</v>
      </c>
      <c r="E11" s="276"/>
      <c r="F11" s="136">
        <f>D11*E11</f>
        <v>0</v>
      </c>
    </row>
    <row r="12" spans="1:4" ht="12">
      <c r="A12" s="272"/>
      <c r="B12" s="74"/>
      <c r="C12" s="199"/>
      <c r="D12" s="136"/>
    </row>
    <row r="13" spans="1:2" ht="96">
      <c r="A13" s="272" t="s">
        <v>5</v>
      </c>
      <c r="B13" s="71" t="s">
        <v>63</v>
      </c>
    </row>
    <row r="14" spans="1:6" ht="12">
      <c r="A14" s="272"/>
      <c r="B14" s="71" t="s">
        <v>32</v>
      </c>
      <c r="C14" s="73" t="s">
        <v>47</v>
      </c>
      <c r="D14" s="275">
        <v>500</v>
      </c>
      <c r="E14" s="276"/>
      <c r="F14" s="136">
        <f>D14*E14</f>
        <v>0</v>
      </c>
    </row>
    <row r="15" spans="1:3" ht="9" customHeight="1">
      <c r="A15" s="272"/>
      <c r="C15" s="199"/>
    </row>
    <row r="16" spans="1:2" ht="96">
      <c r="A16" s="272" t="s">
        <v>12</v>
      </c>
      <c r="B16" s="71" t="s">
        <v>64</v>
      </c>
    </row>
    <row r="17" spans="1:6" ht="14.25">
      <c r="A17" s="37"/>
      <c r="B17" s="71" t="s">
        <v>89</v>
      </c>
      <c r="C17" s="36" t="s">
        <v>84</v>
      </c>
      <c r="D17" s="275">
        <v>7500</v>
      </c>
      <c r="E17" s="276"/>
      <c r="F17" s="136">
        <f>D17*E17</f>
        <v>0</v>
      </c>
    </row>
    <row r="18" ht="9.75" customHeight="1">
      <c r="A18" s="37"/>
    </row>
    <row r="19" spans="1:2" ht="96">
      <c r="A19" s="272" t="s">
        <v>14</v>
      </c>
      <c r="B19" s="71" t="s">
        <v>65</v>
      </c>
    </row>
    <row r="20" spans="1:6" ht="15" customHeight="1">
      <c r="A20" s="272"/>
      <c r="B20" s="71" t="s">
        <v>13</v>
      </c>
      <c r="C20" s="36" t="s">
        <v>109</v>
      </c>
      <c r="D20" s="277">
        <v>30</v>
      </c>
      <c r="E20" s="276"/>
      <c r="F20" s="136">
        <f>D20*E20</f>
        <v>0</v>
      </c>
    </row>
    <row r="21" spans="1:4" ht="11.25" customHeight="1">
      <c r="A21" s="272"/>
      <c r="D21" s="277"/>
    </row>
    <row r="22" spans="1:2" ht="96">
      <c r="A22" s="272" t="s">
        <v>15</v>
      </c>
      <c r="B22" s="71" t="s">
        <v>66</v>
      </c>
    </row>
    <row r="23" spans="1:6" ht="12">
      <c r="A23" s="272"/>
      <c r="B23" s="71" t="s">
        <v>13</v>
      </c>
      <c r="C23" s="36" t="s">
        <v>109</v>
      </c>
      <c r="D23" s="277">
        <v>20</v>
      </c>
      <c r="E23" s="276"/>
      <c r="F23" s="136">
        <f>D23*E23</f>
        <v>0</v>
      </c>
    </row>
    <row r="24" ht="12">
      <c r="A24" s="272"/>
    </row>
    <row r="25" spans="1:2" ht="108">
      <c r="A25" s="272" t="s">
        <v>16</v>
      </c>
      <c r="B25" s="110" t="s">
        <v>185</v>
      </c>
    </row>
    <row r="26" spans="1:6" s="63" customFormat="1" ht="12">
      <c r="A26" s="272"/>
      <c r="B26" s="71" t="s">
        <v>178</v>
      </c>
      <c r="C26" s="78" t="s">
        <v>18</v>
      </c>
      <c r="D26" s="277">
        <v>250</v>
      </c>
      <c r="E26" s="276"/>
      <c r="F26" s="136">
        <f>D26*E26</f>
        <v>0</v>
      </c>
    </row>
    <row r="27" spans="1:6" s="63" customFormat="1" ht="12">
      <c r="A27" s="272"/>
      <c r="B27" s="71"/>
      <c r="C27" s="36"/>
      <c r="D27" s="277"/>
      <c r="E27" s="275"/>
      <c r="F27" s="136"/>
    </row>
    <row r="28" spans="1:6" s="63" customFormat="1" ht="108">
      <c r="A28" s="272" t="s">
        <v>19</v>
      </c>
      <c r="B28" s="71" t="s">
        <v>67</v>
      </c>
      <c r="C28" s="36"/>
      <c r="D28" s="275"/>
      <c r="E28" s="275"/>
      <c r="F28" s="136"/>
    </row>
    <row r="29" spans="1:7" ht="12">
      <c r="A29" s="272"/>
      <c r="B29" s="71" t="s">
        <v>25</v>
      </c>
      <c r="C29" s="36" t="s">
        <v>109</v>
      </c>
      <c r="D29" s="277">
        <v>2</v>
      </c>
      <c r="E29" s="276"/>
      <c r="F29" s="136">
        <f>D29*E29</f>
        <v>0</v>
      </c>
      <c r="G29" s="75"/>
    </row>
    <row r="30" spans="1:7" ht="12">
      <c r="A30" s="272"/>
      <c r="B30" s="76" t="s">
        <v>37</v>
      </c>
      <c r="C30" s="36" t="s">
        <v>109</v>
      </c>
      <c r="D30" s="277">
        <v>1</v>
      </c>
      <c r="E30" s="276"/>
      <c r="F30" s="136">
        <f>D30*E30</f>
        <v>0</v>
      </c>
      <c r="G30" s="75"/>
    </row>
    <row r="31" spans="1:7" ht="12">
      <c r="A31" s="272"/>
      <c r="B31" s="76"/>
      <c r="D31" s="277"/>
      <c r="G31" s="75"/>
    </row>
    <row r="32" spans="1:4" ht="96">
      <c r="A32" s="272" t="s">
        <v>20</v>
      </c>
      <c r="B32" s="498" t="s">
        <v>99</v>
      </c>
      <c r="D32" s="278"/>
    </row>
    <row r="33" spans="1:6" ht="24">
      <c r="A33" s="272"/>
      <c r="B33" s="16" t="s">
        <v>100</v>
      </c>
      <c r="C33" s="36" t="s">
        <v>84</v>
      </c>
      <c r="D33" s="279">
        <v>70</v>
      </c>
      <c r="E33" s="276"/>
      <c r="F33" s="136">
        <f>D33*E33</f>
        <v>0</v>
      </c>
    </row>
    <row r="34" spans="1:4" ht="12">
      <c r="A34" s="272"/>
      <c r="D34" s="278"/>
    </row>
    <row r="35" spans="1:4" ht="48">
      <c r="A35" s="272" t="s">
        <v>22</v>
      </c>
      <c r="B35" s="71" t="s">
        <v>68</v>
      </c>
      <c r="D35" s="277"/>
    </row>
    <row r="36" spans="1:6" ht="12">
      <c r="A36" s="272"/>
      <c r="B36" s="71" t="s">
        <v>17</v>
      </c>
      <c r="C36" s="36" t="s">
        <v>18</v>
      </c>
      <c r="D36" s="275">
        <v>30</v>
      </c>
      <c r="E36" s="276"/>
      <c r="F36" s="136">
        <f>D36*E36</f>
        <v>0</v>
      </c>
    </row>
    <row r="37" ht="12">
      <c r="A37" s="272"/>
    </row>
    <row r="38" spans="1:6" ht="72">
      <c r="A38" s="297" t="s">
        <v>23</v>
      </c>
      <c r="B38" s="93" t="s">
        <v>69</v>
      </c>
      <c r="C38" s="280"/>
      <c r="D38" s="29"/>
      <c r="E38" s="29"/>
      <c r="F38" s="80"/>
    </row>
    <row r="39" spans="1:6" ht="12">
      <c r="A39" s="298"/>
      <c r="B39" s="71" t="s">
        <v>103</v>
      </c>
      <c r="C39" s="78" t="s">
        <v>104</v>
      </c>
      <c r="D39" s="79">
        <v>1</v>
      </c>
      <c r="E39" s="276"/>
      <c r="F39" s="80">
        <f>D39*E39</f>
        <v>0</v>
      </c>
    </row>
    <row r="40" spans="1:6" ht="12">
      <c r="A40" s="298"/>
      <c r="C40" s="78"/>
      <c r="D40" s="79"/>
      <c r="E40" s="29"/>
      <c r="F40" s="80"/>
    </row>
    <row r="41" spans="1:6" s="63" customFormat="1" ht="84">
      <c r="A41" s="297" t="s">
        <v>24</v>
      </c>
      <c r="B41" s="93" t="s">
        <v>70</v>
      </c>
      <c r="C41" s="280"/>
      <c r="D41" s="29"/>
      <c r="E41" s="29"/>
      <c r="F41" s="80"/>
    </row>
    <row r="42" spans="1:6" s="63" customFormat="1" ht="12.75" thickBot="1">
      <c r="A42" s="299"/>
      <c r="B42" s="82" t="s">
        <v>103</v>
      </c>
      <c r="C42" s="125" t="s">
        <v>104</v>
      </c>
      <c r="D42" s="126">
        <v>1</v>
      </c>
      <c r="E42" s="281"/>
      <c r="F42" s="127">
        <f>D42*E42</f>
        <v>0</v>
      </c>
    </row>
    <row r="43" spans="1:6" ht="12.75" thickTop="1">
      <c r="A43" s="57">
        <v>1</v>
      </c>
      <c r="B43" s="64" t="s">
        <v>559</v>
      </c>
      <c r="D43" s="136"/>
      <c r="E43" s="196"/>
      <c r="F43" s="136">
        <f>SUM(F10:F42)</f>
        <v>0</v>
      </c>
    </row>
    <row r="44" spans="1:6" s="63" customFormat="1" ht="12">
      <c r="A44" s="272"/>
      <c r="B44" s="64"/>
      <c r="C44" s="36"/>
      <c r="D44" s="136"/>
      <c r="E44" s="196"/>
      <c r="F44" s="136"/>
    </row>
    <row r="45" spans="1:6" ht="12.75" thickBot="1">
      <c r="A45" s="57">
        <v>2</v>
      </c>
      <c r="B45" s="64" t="s">
        <v>9</v>
      </c>
      <c r="D45" s="136"/>
      <c r="E45" s="274"/>
      <c r="F45" s="196"/>
    </row>
    <row r="46" spans="1:6" ht="25.5" thickBot="1" thickTop="1">
      <c r="A46" s="65" t="s">
        <v>91</v>
      </c>
      <c r="B46" s="66" t="s">
        <v>92</v>
      </c>
      <c r="C46" s="101" t="s">
        <v>94</v>
      </c>
      <c r="D46" s="68" t="s">
        <v>61</v>
      </c>
      <c r="E46" s="68" t="s">
        <v>49</v>
      </c>
      <c r="F46" s="70" t="s">
        <v>93</v>
      </c>
    </row>
    <row r="47" spans="1:6" s="63" customFormat="1" ht="171" thickTop="1">
      <c r="A47" s="272" t="s">
        <v>6</v>
      </c>
      <c r="B47" s="81" t="s">
        <v>85</v>
      </c>
      <c r="C47" s="36"/>
      <c r="D47" s="275"/>
      <c r="E47" s="275"/>
      <c r="F47" s="136"/>
    </row>
    <row r="48" spans="1:6" s="63" customFormat="1" ht="14.25">
      <c r="A48" s="272"/>
      <c r="B48" s="71" t="s">
        <v>90</v>
      </c>
      <c r="C48" s="36" t="s">
        <v>86</v>
      </c>
      <c r="D48" s="275">
        <v>2500</v>
      </c>
      <c r="E48" s="276"/>
      <c r="F48" s="136">
        <f>D48*E48</f>
        <v>0</v>
      </c>
    </row>
    <row r="49" spans="1:6" s="63" customFormat="1" ht="12">
      <c r="A49" s="272"/>
      <c r="B49" s="71"/>
      <c r="C49" s="36"/>
      <c r="D49" s="275"/>
      <c r="E49" s="275"/>
      <c r="F49" s="136"/>
    </row>
    <row r="50" spans="1:6" s="63" customFormat="1" ht="132">
      <c r="A50" s="272" t="s">
        <v>7</v>
      </c>
      <c r="B50" s="497" t="s">
        <v>87</v>
      </c>
      <c r="C50" s="36"/>
      <c r="D50" s="275"/>
      <c r="E50" s="275"/>
      <c r="F50" s="136"/>
    </row>
    <row r="51" spans="1:6" s="63" customFormat="1" ht="14.25">
      <c r="A51" s="272"/>
      <c r="B51" s="71" t="s">
        <v>90</v>
      </c>
      <c r="C51" s="36" t="s">
        <v>86</v>
      </c>
      <c r="D51" s="275">
        <v>30</v>
      </c>
      <c r="E51" s="276"/>
      <c r="F51" s="136">
        <f>D51*E51</f>
        <v>0</v>
      </c>
    </row>
    <row r="52" ht="12">
      <c r="A52" s="272"/>
    </row>
    <row r="53" spans="1:2" ht="84">
      <c r="A53" s="272" t="s">
        <v>8</v>
      </c>
      <c r="B53" s="71" t="s">
        <v>71</v>
      </c>
    </row>
    <row r="54" spans="1:6" ht="14.25">
      <c r="A54" s="272"/>
      <c r="B54" s="71" t="s">
        <v>89</v>
      </c>
      <c r="C54" s="36" t="s">
        <v>84</v>
      </c>
      <c r="D54" s="275">
        <v>1000</v>
      </c>
      <c r="E54" s="276"/>
      <c r="F54" s="136">
        <f>D54*E54</f>
        <v>0</v>
      </c>
    </row>
    <row r="55" ht="12">
      <c r="A55" s="272"/>
    </row>
    <row r="56" spans="1:2" ht="108">
      <c r="A56" s="272" t="s">
        <v>38</v>
      </c>
      <c r="B56" s="71" t="s">
        <v>72</v>
      </c>
    </row>
    <row r="57" spans="1:6" ht="14.25">
      <c r="A57" s="272"/>
      <c r="B57" s="71" t="s">
        <v>90</v>
      </c>
      <c r="C57" s="36" t="s">
        <v>86</v>
      </c>
      <c r="D57" s="275">
        <v>550</v>
      </c>
      <c r="E57" s="276"/>
      <c r="F57" s="136">
        <f>D57*E57</f>
        <v>0</v>
      </c>
    </row>
    <row r="58" ht="12">
      <c r="A58" s="272"/>
    </row>
    <row r="59" spans="1:2" ht="84">
      <c r="A59" s="272" t="s">
        <v>26</v>
      </c>
      <c r="B59" s="84" t="s">
        <v>143</v>
      </c>
    </row>
    <row r="60" spans="1:6" ht="14.25">
      <c r="A60" s="272"/>
      <c r="B60" s="71" t="s">
        <v>89</v>
      </c>
      <c r="C60" s="36" t="s">
        <v>84</v>
      </c>
      <c r="D60" s="275">
        <v>6000</v>
      </c>
      <c r="E60" s="276"/>
      <c r="F60" s="136">
        <f>D60*E60</f>
        <v>0</v>
      </c>
    </row>
    <row r="61" ht="10.5" customHeight="1">
      <c r="A61" s="272"/>
    </row>
    <row r="62" spans="1:2" ht="108">
      <c r="A62" s="272" t="s">
        <v>27</v>
      </c>
      <c r="B62" s="71" t="s">
        <v>724</v>
      </c>
    </row>
    <row r="63" spans="1:6" ht="12">
      <c r="A63" s="272"/>
      <c r="B63" s="71" t="s">
        <v>21</v>
      </c>
      <c r="C63" s="36" t="s">
        <v>18</v>
      </c>
      <c r="D63" s="275">
        <v>750</v>
      </c>
      <c r="E63" s="276"/>
      <c r="F63" s="136">
        <f>D63*E63</f>
        <v>0</v>
      </c>
    </row>
    <row r="64" ht="10.5" customHeight="1">
      <c r="A64" s="272"/>
    </row>
    <row r="65" spans="1:6" s="194" customFormat="1" ht="48">
      <c r="A65" s="307" t="s">
        <v>713</v>
      </c>
      <c r="B65" s="308" t="s">
        <v>718</v>
      </c>
      <c r="C65" s="163"/>
      <c r="D65" s="309"/>
      <c r="E65" s="309"/>
      <c r="F65" s="310"/>
    </row>
    <row r="66" spans="1:6" s="194" customFormat="1" ht="14.25">
      <c r="A66" s="307"/>
      <c r="B66" s="308" t="s">
        <v>723</v>
      </c>
      <c r="C66" s="163" t="s">
        <v>719</v>
      </c>
      <c r="D66" s="309">
        <v>250</v>
      </c>
      <c r="E66" s="335"/>
      <c r="F66" s="310">
        <f>D66*E66</f>
        <v>0</v>
      </c>
    </row>
    <row r="67" spans="1:6" s="194" customFormat="1" ht="9" customHeight="1">
      <c r="A67" s="307"/>
      <c r="B67" s="308"/>
      <c r="C67" s="163"/>
      <c r="D67" s="309"/>
      <c r="E67" s="309"/>
      <c r="F67" s="310"/>
    </row>
    <row r="68" spans="1:6" s="195" customFormat="1" ht="122.25">
      <c r="A68" s="307" t="s">
        <v>714</v>
      </c>
      <c r="B68" s="311" t="s">
        <v>760</v>
      </c>
      <c r="C68" s="163"/>
      <c r="D68" s="309"/>
      <c r="E68" s="309"/>
      <c r="F68" s="310"/>
    </row>
    <row r="69" spans="1:6" s="194" customFormat="1" ht="14.25">
      <c r="A69" s="307"/>
      <c r="B69" s="308" t="s">
        <v>723</v>
      </c>
      <c r="C69" s="163" t="s">
        <v>719</v>
      </c>
      <c r="D69" s="309">
        <v>500</v>
      </c>
      <c r="E69" s="335"/>
      <c r="F69" s="310">
        <f>D69*E69</f>
        <v>0</v>
      </c>
    </row>
    <row r="70" spans="1:6" s="194" customFormat="1" ht="12">
      <c r="A70" s="307"/>
      <c r="B70" s="308"/>
      <c r="C70" s="163"/>
      <c r="D70" s="309"/>
      <c r="E70" s="309"/>
      <c r="F70" s="310"/>
    </row>
    <row r="71" spans="1:6" s="194" customFormat="1" ht="50.25">
      <c r="A71" s="307" t="s">
        <v>716</v>
      </c>
      <c r="B71" s="159" t="s">
        <v>725</v>
      </c>
      <c r="C71" s="163"/>
      <c r="D71" s="309"/>
      <c r="E71" s="309"/>
      <c r="F71" s="310"/>
    </row>
    <row r="72" spans="1:6" s="194" customFormat="1" ht="14.25">
      <c r="A72" s="307"/>
      <c r="B72" s="308" t="s">
        <v>723</v>
      </c>
      <c r="C72" s="163" t="s">
        <v>719</v>
      </c>
      <c r="D72" s="309">
        <v>100</v>
      </c>
      <c r="E72" s="335"/>
      <c r="F72" s="310">
        <f>D72*E72</f>
        <v>0</v>
      </c>
    </row>
    <row r="73" spans="1:6" s="194" customFormat="1" ht="9.75" customHeight="1">
      <c r="A73" s="307"/>
      <c r="B73" s="308"/>
      <c r="C73" s="163"/>
      <c r="D73" s="309"/>
      <c r="E73" s="309"/>
      <c r="F73" s="310"/>
    </row>
    <row r="74" spans="1:6" s="194" customFormat="1" ht="63" customHeight="1">
      <c r="A74" s="307" t="s">
        <v>717</v>
      </c>
      <c r="B74" s="308" t="s">
        <v>720</v>
      </c>
      <c r="C74" s="163"/>
      <c r="D74" s="309"/>
      <c r="E74" s="309"/>
      <c r="F74" s="310"/>
    </row>
    <row r="75" spans="1:6" s="194" customFormat="1" ht="14.25">
      <c r="A75" s="307"/>
      <c r="B75" s="308" t="s">
        <v>715</v>
      </c>
      <c r="C75" s="163" t="s">
        <v>719</v>
      </c>
      <c r="D75" s="309">
        <v>60</v>
      </c>
      <c r="E75" s="335"/>
      <c r="F75" s="310">
        <f>D75*E75</f>
        <v>0</v>
      </c>
    </row>
    <row r="76" spans="1:6" s="194" customFormat="1" ht="9.75" customHeight="1">
      <c r="A76" s="307"/>
      <c r="B76" s="312"/>
      <c r="C76" s="163"/>
      <c r="D76" s="309"/>
      <c r="E76" s="309"/>
      <c r="F76" s="310"/>
    </row>
    <row r="77" spans="1:6" s="194" customFormat="1" ht="84">
      <c r="A77" s="307" t="s">
        <v>722</v>
      </c>
      <c r="B77" s="308" t="s">
        <v>721</v>
      </c>
      <c r="C77" s="163"/>
      <c r="D77" s="309"/>
      <c r="E77" s="309"/>
      <c r="F77" s="310"/>
    </row>
    <row r="78" spans="1:6" s="194" customFormat="1" ht="15" thickBot="1">
      <c r="A78" s="313"/>
      <c r="B78" s="314" t="s">
        <v>723</v>
      </c>
      <c r="C78" s="162" t="s">
        <v>719</v>
      </c>
      <c r="D78" s="315">
        <v>140</v>
      </c>
      <c r="E78" s="336"/>
      <c r="F78" s="316">
        <f>D78*E78</f>
        <v>0</v>
      </c>
    </row>
    <row r="79" spans="1:6" ht="12.75" thickTop="1">
      <c r="A79" s="57">
        <v>2</v>
      </c>
      <c r="B79" s="64" t="s">
        <v>558</v>
      </c>
      <c r="D79" s="136"/>
      <c r="E79" s="196"/>
      <c r="F79" s="136">
        <f>SUM(F47:F78)</f>
        <v>0</v>
      </c>
    </row>
    <row r="80" spans="1:6" ht="12.75" thickBot="1">
      <c r="A80" s="57">
        <v>3</v>
      </c>
      <c r="B80" s="64" t="s">
        <v>33</v>
      </c>
      <c r="D80" s="136"/>
      <c r="E80" s="274"/>
      <c r="F80" s="196"/>
    </row>
    <row r="81" spans="1:6" ht="25.5" thickBot="1" thickTop="1">
      <c r="A81" s="65" t="s">
        <v>91</v>
      </c>
      <c r="B81" s="66" t="s">
        <v>92</v>
      </c>
      <c r="C81" s="101" t="s">
        <v>94</v>
      </c>
      <c r="D81" s="68" t="s">
        <v>61</v>
      </c>
      <c r="E81" s="68" t="s">
        <v>49</v>
      </c>
      <c r="F81" s="70" t="s">
        <v>93</v>
      </c>
    </row>
    <row r="82" spans="1:2" ht="120.75" thickTop="1">
      <c r="A82" s="272" t="s">
        <v>2</v>
      </c>
      <c r="B82" s="71" t="s">
        <v>73</v>
      </c>
    </row>
    <row r="83" spans="2:6" ht="12">
      <c r="B83" s="71" t="s">
        <v>17</v>
      </c>
      <c r="C83" s="36" t="s">
        <v>18</v>
      </c>
      <c r="D83" s="275">
        <v>800</v>
      </c>
      <c r="E83" s="276"/>
      <c r="F83" s="136">
        <f>D83*E83</f>
        <v>0</v>
      </c>
    </row>
    <row r="85" spans="1:2" ht="120">
      <c r="A85" s="272" t="s">
        <v>28</v>
      </c>
      <c r="B85" s="71" t="s">
        <v>74</v>
      </c>
    </row>
    <row r="86" spans="2:6" ht="12">
      <c r="B86" s="71" t="s">
        <v>17</v>
      </c>
      <c r="C86" s="36" t="s">
        <v>18</v>
      </c>
      <c r="D86" s="275">
        <v>1150</v>
      </c>
      <c r="E86" s="276"/>
      <c r="F86" s="136">
        <f>D86*E86</f>
        <v>0</v>
      </c>
    </row>
    <row r="88" spans="1:2" ht="108">
      <c r="A88" s="57" t="s">
        <v>146</v>
      </c>
      <c r="B88" s="93" t="s">
        <v>145</v>
      </c>
    </row>
    <row r="89" spans="2:6" ht="12">
      <c r="B89" s="93" t="s">
        <v>147</v>
      </c>
      <c r="C89" s="280" t="s">
        <v>109</v>
      </c>
      <c r="D89" s="282">
        <v>6</v>
      </c>
      <c r="E89" s="283"/>
      <c r="F89" s="80">
        <f>D89*E89</f>
        <v>0</v>
      </c>
    </row>
    <row r="90" spans="2:6" ht="12">
      <c r="B90" s="93"/>
      <c r="C90" s="280"/>
      <c r="D90" s="282"/>
      <c r="E90" s="317"/>
      <c r="F90" s="80"/>
    </row>
    <row r="91" spans="1:6" ht="72">
      <c r="A91" s="318"/>
      <c r="B91" s="308" t="s">
        <v>726</v>
      </c>
      <c r="C91" s="163"/>
      <c r="D91" s="309"/>
      <c r="E91" s="309"/>
      <c r="F91" s="310"/>
    </row>
    <row r="92" spans="1:6" ht="12">
      <c r="A92" s="318"/>
      <c r="B92" s="319"/>
      <c r="C92" s="163"/>
      <c r="D92" s="309"/>
      <c r="E92" s="309"/>
      <c r="F92" s="310"/>
    </row>
    <row r="93" spans="1:6" ht="86.25">
      <c r="A93" s="318" t="s">
        <v>606</v>
      </c>
      <c r="B93" s="308" t="s">
        <v>613</v>
      </c>
      <c r="C93" s="163"/>
      <c r="D93" s="309"/>
      <c r="E93" s="309"/>
      <c r="F93" s="310"/>
    </row>
    <row r="94" spans="1:6" ht="14.25">
      <c r="A94" s="318"/>
      <c r="B94" s="308" t="s">
        <v>282</v>
      </c>
      <c r="C94" s="163" t="s">
        <v>614</v>
      </c>
      <c r="D94" s="309">
        <v>50</v>
      </c>
      <c r="E94" s="335"/>
      <c r="F94" s="310">
        <f>D94*E94</f>
        <v>0</v>
      </c>
    </row>
    <row r="95" spans="1:6" ht="12">
      <c r="A95" s="318"/>
      <c r="B95" s="320"/>
      <c r="C95" s="163"/>
      <c r="D95" s="310"/>
      <c r="E95" s="321"/>
      <c r="F95" s="322"/>
    </row>
    <row r="96" spans="1:6" ht="110.25">
      <c r="A96" s="318" t="s">
        <v>607</v>
      </c>
      <c r="B96" s="308" t="s">
        <v>615</v>
      </c>
      <c r="C96" s="163"/>
      <c r="D96" s="309"/>
      <c r="E96" s="309"/>
      <c r="F96" s="310"/>
    </row>
    <row r="97" spans="1:6" ht="14.25">
      <c r="A97" s="318"/>
      <c r="B97" s="308" t="s">
        <v>282</v>
      </c>
      <c r="C97" s="163" t="s">
        <v>614</v>
      </c>
      <c r="D97" s="309">
        <v>60</v>
      </c>
      <c r="E97" s="335"/>
      <c r="F97" s="310">
        <f>D97*E97</f>
        <v>0</v>
      </c>
    </row>
    <row r="98" spans="1:6" ht="12">
      <c r="A98" s="318"/>
      <c r="B98" s="319"/>
      <c r="C98" s="163"/>
      <c r="D98" s="309"/>
      <c r="E98" s="309"/>
      <c r="F98" s="310"/>
    </row>
    <row r="99" spans="1:6" ht="134.25">
      <c r="A99" s="318" t="s">
        <v>608</v>
      </c>
      <c r="B99" s="308" t="s">
        <v>616</v>
      </c>
      <c r="C99" s="163"/>
      <c r="D99" s="309"/>
      <c r="E99" s="309"/>
      <c r="F99" s="310"/>
    </row>
    <row r="100" spans="1:6" ht="14.25">
      <c r="A100" s="318"/>
      <c r="B100" s="308" t="s">
        <v>282</v>
      </c>
      <c r="C100" s="163" t="s">
        <v>614</v>
      </c>
      <c r="D100" s="309">
        <v>70</v>
      </c>
      <c r="E100" s="335"/>
      <c r="F100" s="310">
        <f>D100*E100</f>
        <v>0</v>
      </c>
    </row>
    <row r="101" spans="1:6" ht="12">
      <c r="A101" s="318"/>
      <c r="B101" s="319"/>
      <c r="C101" s="163"/>
      <c r="D101" s="309"/>
      <c r="E101" s="309"/>
      <c r="F101" s="310"/>
    </row>
    <row r="102" spans="1:6" ht="86.25">
      <c r="A102" s="307" t="s">
        <v>609</v>
      </c>
      <c r="B102" s="308" t="s">
        <v>763</v>
      </c>
      <c r="C102" s="163"/>
      <c r="D102" s="309"/>
      <c r="E102" s="309"/>
      <c r="F102" s="310"/>
    </row>
    <row r="103" spans="1:6" ht="14.25">
      <c r="A103" s="318"/>
      <c r="B103" s="308" t="s">
        <v>282</v>
      </c>
      <c r="C103" s="163" t="s">
        <v>614</v>
      </c>
      <c r="D103" s="309">
        <v>60</v>
      </c>
      <c r="E103" s="335"/>
      <c r="F103" s="310">
        <f>D103*E103</f>
        <v>0</v>
      </c>
    </row>
    <row r="104" spans="1:6" ht="12">
      <c r="A104" s="318"/>
      <c r="B104" s="319"/>
      <c r="C104" s="163"/>
      <c r="D104" s="309"/>
      <c r="E104" s="309"/>
      <c r="F104" s="310"/>
    </row>
    <row r="105" spans="1:6" s="59" customFormat="1" ht="108">
      <c r="A105" s="318" t="s">
        <v>610</v>
      </c>
      <c r="B105" s="308" t="s">
        <v>617</v>
      </c>
      <c r="C105" s="163"/>
      <c r="D105" s="309"/>
      <c r="E105" s="309"/>
      <c r="F105" s="310"/>
    </row>
    <row r="106" spans="1:6" s="83" customFormat="1" ht="12">
      <c r="A106" s="318"/>
      <c r="B106" s="308" t="s">
        <v>611</v>
      </c>
      <c r="C106" s="163" t="s">
        <v>166</v>
      </c>
      <c r="D106" s="309">
        <v>19000</v>
      </c>
      <c r="E106" s="335"/>
      <c r="F106" s="310">
        <f>D106*E106</f>
        <v>0</v>
      </c>
    </row>
    <row r="107" spans="1:6" ht="12">
      <c r="A107" s="318"/>
      <c r="B107" s="320"/>
      <c r="C107" s="163"/>
      <c r="D107" s="310"/>
      <c r="E107" s="322"/>
      <c r="F107" s="310" t="s">
        <v>292</v>
      </c>
    </row>
    <row r="108" spans="1:6" ht="96">
      <c r="A108" s="318" t="s">
        <v>727</v>
      </c>
      <c r="B108" s="308" t="s">
        <v>612</v>
      </c>
      <c r="C108" s="163"/>
      <c r="D108" s="309"/>
      <c r="E108" s="309"/>
      <c r="F108" s="310"/>
    </row>
    <row r="109" spans="1:6" ht="12">
      <c r="A109" s="318"/>
      <c r="B109" s="308" t="s">
        <v>13</v>
      </c>
      <c r="C109" s="163" t="s">
        <v>109</v>
      </c>
      <c r="D109" s="309">
        <v>200</v>
      </c>
      <c r="E109" s="335"/>
      <c r="F109" s="310">
        <f>D109*E109</f>
        <v>0</v>
      </c>
    </row>
    <row r="110" spans="1:6" ht="12">
      <c r="A110" s="318"/>
      <c r="B110" s="319"/>
      <c r="C110" s="163"/>
      <c r="D110" s="309"/>
      <c r="E110" s="309"/>
      <c r="F110" s="310"/>
    </row>
    <row r="111" spans="1:6" ht="72">
      <c r="A111" s="323" t="s">
        <v>749</v>
      </c>
      <c r="B111" s="308" t="s">
        <v>762</v>
      </c>
      <c r="C111" s="324"/>
      <c r="D111" s="325"/>
      <c r="E111" s="325"/>
      <c r="F111" s="326"/>
    </row>
    <row r="112" spans="1:6" ht="12.75" thickBot="1">
      <c r="A112" s="327"/>
      <c r="B112" s="314" t="s">
        <v>21</v>
      </c>
      <c r="C112" s="162" t="s">
        <v>18</v>
      </c>
      <c r="D112" s="315">
        <v>60</v>
      </c>
      <c r="E112" s="336"/>
      <c r="F112" s="316">
        <f>D112*E112</f>
        <v>0</v>
      </c>
    </row>
    <row r="113" spans="1:6" ht="12.75" thickTop="1">
      <c r="A113" s="57">
        <v>3</v>
      </c>
      <c r="B113" s="64" t="s">
        <v>557</v>
      </c>
      <c r="D113" s="136"/>
      <c r="E113" s="196"/>
      <c r="F113" s="136">
        <f>SUM(F82:F112)</f>
        <v>0</v>
      </c>
    </row>
    <row r="114" spans="2:5" ht="12">
      <c r="B114" s="64"/>
      <c r="D114" s="136"/>
      <c r="E114" s="196"/>
    </row>
    <row r="115" spans="1:6" ht="12.75" thickBot="1">
      <c r="A115" s="57">
        <v>4</v>
      </c>
      <c r="B115" s="64" t="s">
        <v>0</v>
      </c>
      <c r="D115" s="136"/>
      <c r="E115" s="274"/>
      <c r="F115" s="196"/>
    </row>
    <row r="116" spans="1:6" ht="25.5" thickBot="1" thickTop="1">
      <c r="A116" s="65" t="s">
        <v>91</v>
      </c>
      <c r="B116" s="66" t="s">
        <v>92</v>
      </c>
      <c r="C116" s="101" t="s">
        <v>94</v>
      </c>
      <c r="D116" s="68" t="s">
        <v>61</v>
      </c>
      <c r="E116" s="68" t="s">
        <v>49</v>
      </c>
      <c r="F116" s="70" t="s">
        <v>93</v>
      </c>
    </row>
    <row r="117" spans="1:2" ht="120.75" thickTop="1">
      <c r="A117" s="57" t="s">
        <v>1</v>
      </c>
      <c r="B117" s="71" t="s">
        <v>75</v>
      </c>
    </row>
    <row r="118" spans="2:6" ht="14.25">
      <c r="B118" s="71" t="s">
        <v>90</v>
      </c>
      <c r="C118" s="36" t="s">
        <v>86</v>
      </c>
      <c r="D118" s="275">
        <v>2400</v>
      </c>
      <c r="E118" s="276"/>
      <c r="F118" s="136">
        <f>D118*E118</f>
        <v>0</v>
      </c>
    </row>
    <row r="120" spans="1:6" ht="120">
      <c r="A120" s="189" t="s">
        <v>36</v>
      </c>
      <c r="B120" s="93" t="s">
        <v>728</v>
      </c>
      <c r="C120" s="280"/>
      <c r="D120" s="29"/>
      <c r="E120" s="29"/>
      <c r="F120" s="80"/>
    </row>
    <row r="121" spans="1:6" ht="15" thickBot="1">
      <c r="A121" s="131"/>
      <c r="B121" s="130" t="s">
        <v>89</v>
      </c>
      <c r="C121" s="131" t="s">
        <v>84</v>
      </c>
      <c r="D121" s="132">
        <v>3500</v>
      </c>
      <c r="E121" s="281"/>
      <c r="F121" s="127">
        <f>D121*E121</f>
        <v>0</v>
      </c>
    </row>
    <row r="122" spans="1:6" ht="12.75" thickTop="1">
      <c r="A122" s="57">
        <v>4</v>
      </c>
      <c r="B122" s="64" t="s">
        <v>556</v>
      </c>
      <c r="D122" s="136"/>
      <c r="E122" s="196"/>
      <c r="F122" s="136">
        <f>SUM(F117:F121)</f>
        <v>0</v>
      </c>
    </row>
    <row r="123" spans="2:5" ht="12">
      <c r="B123" s="64"/>
      <c r="D123" s="136"/>
      <c r="E123" s="196"/>
    </row>
    <row r="124" spans="1:6" ht="12.75" thickBot="1">
      <c r="A124" s="57">
        <v>5</v>
      </c>
      <c r="B124" s="64" t="s">
        <v>11</v>
      </c>
      <c r="D124" s="136"/>
      <c r="E124" s="274"/>
      <c r="F124" s="196"/>
    </row>
    <row r="125" spans="1:6" ht="25.5" thickBot="1" thickTop="1">
      <c r="A125" s="65" t="s">
        <v>91</v>
      </c>
      <c r="B125" s="66" t="s">
        <v>92</v>
      </c>
      <c r="C125" s="101" t="s">
        <v>94</v>
      </c>
      <c r="D125" s="68" t="s">
        <v>61</v>
      </c>
      <c r="E125" s="68" t="s">
        <v>49</v>
      </c>
      <c r="F125" s="70" t="s">
        <v>93</v>
      </c>
    </row>
    <row r="126" spans="1:2" ht="132.75" thickTop="1">
      <c r="A126" s="57" t="s">
        <v>10</v>
      </c>
      <c r="B126" s="93" t="s">
        <v>729</v>
      </c>
    </row>
    <row r="127" spans="2:6" ht="14.25">
      <c r="B127" s="71" t="s">
        <v>89</v>
      </c>
      <c r="C127" s="36" t="s">
        <v>84</v>
      </c>
      <c r="D127" s="275">
        <v>3500</v>
      </c>
      <c r="E127" s="276"/>
      <c r="F127" s="136">
        <f>D127*E127</f>
        <v>0</v>
      </c>
    </row>
    <row r="129" spans="1:2" ht="132">
      <c r="A129" s="57" t="s">
        <v>31</v>
      </c>
      <c r="B129" s="93" t="s">
        <v>144</v>
      </c>
    </row>
    <row r="130" spans="2:6" ht="14.25">
      <c r="B130" s="71" t="s">
        <v>89</v>
      </c>
      <c r="C130" s="36" t="s">
        <v>84</v>
      </c>
      <c r="D130" s="275">
        <v>500</v>
      </c>
      <c r="E130" s="276"/>
      <c r="F130" s="136">
        <f>D130*E130</f>
        <v>0</v>
      </c>
    </row>
    <row r="132" spans="1:6" ht="132">
      <c r="A132" s="300" t="s">
        <v>186</v>
      </c>
      <c r="B132" s="84" t="s">
        <v>105</v>
      </c>
      <c r="C132" s="198"/>
      <c r="D132" s="198"/>
      <c r="E132" s="198"/>
      <c r="F132" s="198"/>
    </row>
    <row r="133" spans="1:6" ht="15" thickBot="1">
      <c r="A133" s="129"/>
      <c r="B133" s="128" t="s">
        <v>89</v>
      </c>
      <c r="C133" s="284" t="s">
        <v>84</v>
      </c>
      <c r="D133" s="285">
        <v>1300</v>
      </c>
      <c r="E133" s="281"/>
      <c r="F133" s="197">
        <f>D133*E133</f>
        <v>0</v>
      </c>
    </row>
    <row r="134" spans="1:6" ht="12.75" thickTop="1">
      <c r="A134" s="57">
        <v>5</v>
      </c>
      <c r="B134" s="64" t="s">
        <v>555</v>
      </c>
      <c r="D134" s="136"/>
      <c r="E134" s="196" t="s">
        <v>292</v>
      </c>
      <c r="F134" s="136">
        <f>SUM(F126:F133)</f>
        <v>0</v>
      </c>
    </row>
    <row r="135" spans="2:5" ht="12">
      <c r="B135" s="64"/>
      <c r="D135" s="136"/>
      <c r="E135" s="196"/>
    </row>
    <row r="136" spans="1:6" ht="12.75" thickBot="1">
      <c r="A136" s="57">
        <v>6</v>
      </c>
      <c r="B136" s="63" t="s">
        <v>29</v>
      </c>
      <c r="D136" s="286"/>
      <c r="E136" s="287"/>
      <c r="F136" s="199"/>
    </row>
    <row r="137" spans="1:6" ht="25.5" thickBot="1" thickTop="1">
      <c r="A137" s="65" t="s">
        <v>91</v>
      </c>
      <c r="B137" s="66" t="s">
        <v>92</v>
      </c>
      <c r="C137" s="101" t="s">
        <v>94</v>
      </c>
      <c r="D137" s="68" t="s">
        <v>61</v>
      </c>
      <c r="E137" s="68" t="s">
        <v>49</v>
      </c>
      <c r="F137" s="70" t="s">
        <v>93</v>
      </c>
    </row>
    <row r="138" spans="1:6" ht="96.75" thickTop="1">
      <c r="A138" s="57" t="s">
        <v>39</v>
      </c>
      <c r="B138" s="85" t="s">
        <v>76</v>
      </c>
      <c r="D138" s="288"/>
      <c r="E138" s="288"/>
      <c r="F138" s="36"/>
    </row>
    <row r="139" spans="2:6" ht="12">
      <c r="B139" s="85" t="s">
        <v>106</v>
      </c>
      <c r="C139" s="36" t="s">
        <v>109</v>
      </c>
      <c r="D139" s="289">
        <v>6</v>
      </c>
      <c r="E139" s="276"/>
      <c r="F139" s="136">
        <f>D139*E139</f>
        <v>0</v>
      </c>
    </row>
    <row r="140" spans="2:6" ht="12">
      <c r="B140" s="85"/>
      <c r="D140" s="288"/>
      <c r="E140" s="288"/>
      <c r="F140" s="36"/>
    </row>
    <row r="141" spans="1:6" ht="120">
      <c r="A141" s="57" t="s">
        <v>40</v>
      </c>
      <c r="B141" s="85" t="s">
        <v>77</v>
      </c>
      <c r="D141" s="288"/>
      <c r="E141" s="288"/>
      <c r="F141" s="36"/>
    </row>
    <row r="142" spans="2:6" ht="12">
      <c r="B142" s="85" t="s">
        <v>101</v>
      </c>
      <c r="C142" s="36" t="s">
        <v>109</v>
      </c>
      <c r="D142" s="289">
        <v>4</v>
      </c>
      <c r="E142" s="276"/>
      <c r="F142" s="136">
        <f>D142*E142</f>
        <v>0</v>
      </c>
    </row>
    <row r="143" spans="2:5" ht="12">
      <c r="B143" s="85"/>
      <c r="D143" s="290"/>
      <c r="E143" s="288"/>
    </row>
    <row r="144" spans="1:6" ht="156">
      <c r="A144" s="57" t="s">
        <v>41</v>
      </c>
      <c r="B144" s="85" t="s">
        <v>78</v>
      </c>
      <c r="D144" s="290"/>
      <c r="E144" s="288"/>
      <c r="F144" s="36"/>
    </row>
    <row r="145" spans="2:6" ht="12">
      <c r="B145" s="85" t="s">
        <v>106</v>
      </c>
      <c r="C145" s="36" t="s">
        <v>109</v>
      </c>
      <c r="D145" s="291">
        <v>4</v>
      </c>
      <c r="E145" s="276"/>
      <c r="F145" s="136">
        <f>D145*E145</f>
        <v>0</v>
      </c>
    </row>
    <row r="146" spans="2:6" ht="12">
      <c r="B146" s="85"/>
      <c r="D146" s="290"/>
      <c r="E146" s="288"/>
      <c r="F146" s="36"/>
    </row>
    <row r="147" spans="1:6" s="54" customFormat="1" ht="144">
      <c r="A147" s="57" t="s">
        <v>42</v>
      </c>
      <c r="B147" s="85" t="s">
        <v>79</v>
      </c>
      <c r="C147" s="36"/>
      <c r="D147" s="290"/>
      <c r="E147" s="288"/>
      <c r="F147" s="36"/>
    </row>
    <row r="148" spans="1:6" s="54" customFormat="1" ht="24" customHeight="1">
      <c r="A148" s="57"/>
      <c r="B148" s="85" t="s">
        <v>106</v>
      </c>
      <c r="C148" s="36" t="s">
        <v>109</v>
      </c>
      <c r="D148" s="291">
        <v>2</v>
      </c>
      <c r="E148" s="276"/>
      <c r="F148" s="136">
        <f>D148*E148</f>
        <v>0</v>
      </c>
    </row>
    <row r="149" spans="1:6" s="24" customFormat="1" ht="162.75" customHeight="1">
      <c r="A149" s="323" t="s">
        <v>43</v>
      </c>
      <c r="B149" s="159" t="s">
        <v>730</v>
      </c>
      <c r="C149" s="324"/>
      <c r="D149" s="328"/>
      <c r="E149" s="328"/>
      <c r="F149" s="329"/>
    </row>
    <row r="150" spans="1:6" s="24" customFormat="1" ht="12">
      <c r="A150" s="323"/>
      <c r="B150" s="159" t="s">
        <v>13</v>
      </c>
      <c r="C150" s="163" t="s">
        <v>193</v>
      </c>
      <c r="D150" s="330">
        <v>2</v>
      </c>
      <c r="E150" s="337"/>
      <c r="F150" s="310">
        <f>D150*E150</f>
        <v>0</v>
      </c>
    </row>
    <row r="151" spans="1:6" s="54" customFormat="1" ht="12.75">
      <c r="A151" s="57"/>
      <c r="B151" s="85"/>
      <c r="C151" s="36"/>
      <c r="D151" s="290"/>
      <c r="E151" s="288"/>
      <c r="F151" s="136"/>
    </row>
    <row r="152" spans="1:6" s="54" customFormat="1" ht="13.5" customHeight="1">
      <c r="A152" s="57" t="s">
        <v>44</v>
      </c>
      <c r="B152" s="85" t="s">
        <v>80</v>
      </c>
      <c r="C152" s="36"/>
      <c r="D152" s="290"/>
      <c r="E152" s="288"/>
      <c r="F152" s="36"/>
    </row>
    <row r="153" spans="1:6" s="58" customFormat="1" ht="12">
      <c r="A153" s="57"/>
      <c r="B153" s="85" t="s">
        <v>81</v>
      </c>
      <c r="C153" s="36"/>
      <c r="D153" s="290"/>
      <c r="E153" s="288"/>
      <c r="F153" s="36"/>
    </row>
    <row r="154" spans="1:6" s="58" customFormat="1" ht="12">
      <c r="A154" s="57"/>
      <c r="B154" s="85" t="s">
        <v>21</v>
      </c>
      <c r="C154" s="36" t="s">
        <v>18</v>
      </c>
      <c r="D154" s="290">
        <v>1000</v>
      </c>
      <c r="E154" s="276"/>
      <c r="F154" s="136">
        <f>D154*E154</f>
        <v>0</v>
      </c>
    </row>
    <row r="155" spans="2:5" ht="12">
      <c r="B155" s="85"/>
      <c r="D155" s="290"/>
      <c r="E155" s="288"/>
    </row>
    <row r="156" spans="1:6" ht="108">
      <c r="A156" s="272" t="s">
        <v>45</v>
      </c>
      <c r="B156" s="85" t="s">
        <v>82</v>
      </c>
      <c r="D156" s="288"/>
      <c r="E156" s="288"/>
      <c r="F156" s="36"/>
    </row>
    <row r="157" spans="1:6" s="76" customFormat="1" ht="24">
      <c r="A157" s="57"/>
      <c r="B157" s="85" t="s">
        <v>83</v>
      </c>
      <c r="C157" s="36"/>
      <c r="D157" s="288"/>
      <c r="E157" s="288"/>
      <c r="F157" s="36"/>
    </row>
    <row r="158" spans="1:6" s="76" customFormat="1" ht="12">
      <c r="A158" s="57"/>
      <c r="B158" s="85" t="s">
        <v>34</v>
      </c>
      <c r="C158" s="36" t="s">
        <v>18</v>
      </c>
      <c r="D158" s="288">
        <v>20</v>
      </c>
      <c r="E158" s="276"/>
      <c r="F158" s="136">
        <f>D158*E158</f>
        <v>0</v>
      </c>
    </row>
    <row r="159" spans="2:5" ht="12">
      <c r="B159" s="85"/>
      <c r="D159" s="290"/>
      <c r="E159" s="288"/>
    </row>
    <row r="160" spans="1:6" ht="86.25">
      <c r="A160" s="57" t="s">
        <v>46</v>
      </c>
      <c r="B160" s="85" t="s">
        <v>88</v>
      </c>
      <c r="D160" s="290"/>
      <c r="E160" s="288"/>
      <c r="F160" s="36"/>
    </row>
    <row r="161" spans="2:6" ht="14.25">
      <c r="B161" s="85" t="s">
        <v>30</v>
      </c>
      <c r="C161" s="36" t="s">
        <v>84</v>
      </c>
      <c r="D161" s="290">
        <v>150</v>
      </c>
      <c r="E161" s="276"/>
      <c r="F161" s="136">
        <f>D161*E161</f>
        <v>0</v>
      </c>
    </row>
    <row r="162" spans="2:4" ht="12">
      <c r="B162" s="85"/>
      <c r="D162" s="290"/>
    </row>
    <row r="163" spans="1:6" s="24" customFormat="1" ht="84">
      <c r="A163" s="331" t="s">
        <v>731</v>
      </c>
      <c r="B163" s="159" t="s">
        <v>734</v>
      </c>
      <c r="C163" s="332"/>
      <c r="D163" s="333"/>
      <c r="E163" s="333"/>
      <c r="F163" s="332"/>
    </row>
    <row r="164" spans="1:6" s="24" customFormat="1" ht="12">
      <c r="A164" s="323"/>
      <c r="B164" s="159" t="s">
        <v>732</v>
      </c>
      <c r="C164" s="332"/>
      <c r="D164" s="333"/>
      <c r="E164" s="333"/>
      <c r="F164" s="332"/>
    </row>
    <row r="165" spans="1:6" s="24" customFormat="1" ht="12">
      <c r="A165" s="323"/>
      <c r="B165" s="159" t="s">
        <v>733</v>
      </c>
      <c r="C165" s="332" t="s">
        <v>193</v>
      </c>
      <c r="D165" s="333">
        <v>28</v>
      </c>
      <c r="E165" s="338"/>
      <c r="F165" s="334">
        <f>D165*E165</f>
        <v>0</v>
      </c>
    </row>
    <row r="166" spans="2:4" ht="12">
      <c r="B166" s="85"/>
      <c r="D166" s="290"/>
    </row>
    <row r="167" spans="1:5" ht="96">
      <c r="A167" s="57" t="s">
        <v>735</v>
      </c>
      <c r="B167" s="15" t="s">
        <v>102</v>
      </c>
      <c r="D167" s="290"/>
      <c r="E167" s="288"/>
    </row>
    <row r="168" spans="1:6" ht="15" thickBot="1">
      <c r="A168" s="301"/>
      <c r="B168" s="133" t="s">
        <v>107</v>
      </c>
      <c r="C168" s="43" t="s">
        <v>84</v>
      </c>
      <c r="D168" s="292">
        <v>20</v>
      </c>
      <c r="E168" s="281"/>
      <c r="F168" s="197">
        <f>D168*E168</f>
        <v>0</v>
      </c>
    </row>
    <row r="169" spans="1:6" ht="12.75" thickTop="1">
      <c r="A169" s="57">
        <v>6</v>
      </c>
      <c r="B169" s="63" t="s">
        <v>554</v>
      </c>
      <c r="D169" s="286"/>
      <c r="E169" s="199"/>
      <c r="F169" s="136">
        <f>SUM(F138:F168)</f>
        <v>0</v>
      </c>
    </row>
    <row r="170" spans="2:5" ht="12">
      <c r="B170" s="64"/>
      <c r="D170" s="136"/>
      <c r="E170" s="196"/>
    </row>
    <row r="171" spans="2:5" ht="12">
      <c r="B171" s="64"/>
      <c r="D171" s="136"/>
      <c r="E171" s="196"/>
    </row>
    <row r="172" spans="2:5" ht="12">
      <c r="B172" s="64"/>
      <c r="D172" s="136"/>
      <c r="E172" s="196"/>
    </row>
    <row r="173" spans="1:6" s="54" customFormat="1" ht="12.75">
      <c r="A173" s="296"/>
      <c r="B173" s="499" t="s">
        <v>95</v>
      </c>
      <c r="C173" s="499"/>
      <c r="D173" s="499"/>
      <c r="E173" s="47"/>
      <c r="F173" s="47"/>
    </row>
    <row r="174" spans="1:6" s="54" customFormat="1" ht="12.75">
      <c r="A174" s="296"/>
      <c r="B174" s="500" t="s">
        <v>737</v>
      </c>
      <c r="C174" s="500"/>
      <c r="D174" s="500"/>
      <c r="E174" s="500"/>
      <c r="F174" s="500"/>
    </row>
    <row r="175" spans="1:6" s="54" customFormat="1" ht="12.75">
      <c r="A175" s="296"/>
      <c r="B175" s="49" t="s">
        <v>738</v>
      </c>
      <c r="C175" s="50"/>
      <c r="D175" s="51"/>
      <c r="E175" s="47"/>
      <c r="F175" s="47"/>
    </row>
    <row r="176" spans="1:6" s="54" customFormat="1" ht="13.5" customHeight="1">
      <c r="A176" s="94"/>
      <c r="B176" s="49" t="s">
        <v>739</v>
      </c>
      <c r="C176" s="50"/>
      <c r="D176" s="51"/>
      <c r="E176" s="47"/>
      <c r="F176" s="47"/>
    </row>
    <row r="177" spans="1:6" ht="12">
      <c r="A177" s="94"/>
      <c r="B177" s="61"/>
      <c r="C177" s="273"/>
      <c r="D177" s="95"/>
      <c r="E177" s="95"/>
      <c r="F177" s="95"/>
    </row>
    <row r="178" spans="1:6" ht="12">
      <c r="A178" s="501" t="s">
        <v>96</v>
      </c>
      <c r="B178" s="502"/>
      <c r="C178" s="502"/>
      <c r="D178" s="502"/>
      <c r="E178" s="502"/>
      <c r="F178" s="502"/>
    </row>
    <row r="179" spans="1:6" ht="12">
      <c r="A179" s="90"/>
      <c r="B179" s="60"/>
      <c r="C179" s="91"/>
      <c r="D179" s="92"/>
      <c r="E179" s="92"/>
      <c r="F179" s="92"/>
    </row>
    <row r="180" spans="2:6" ht="12.75" thickBot="1">
      <c r="B180" s="85" t="s">
        <v>184</v>
      </c>
      <c r="D180" s="36"/>
      <c r="E180" s="293"/>
      <c r="F180" s="199"/>
    </row>
    <row r="181" spans="1:6" ht="25.5" thickBot="1" thickTop="1">
      <c r="A181" s="65" t="s">
        <v>91</v>
      </c>
      <c r="B181" s="66" t="s">
        <v>92</v>
      </c>
      <c r="C181" s="101" t="s">
        <v>94</v>
      </c>
      <c r="D181" s="68" t="s">
        <v>61</v>
      </c>
      <c r="E181" s="68" t="s">
        <v>49</v>
      </c>
      <c r="F181" s="70" t="s">
        <v>93</v>
      </c>
    </row>
    <row r="182" spans="1:6" ht="12.75" thickTop="1">
      <c r="A182" s="57">
        <v>1</v>
      </c>
      <c r="B182" s="63" t="s">
        <v>753</v>
      </c>
      <c r="D182" s="294"/>
      <c r="E182" s="294"/>
      <c r="F182" s="136">
        <f>F43</f>
        <v>0</v>
      </c>
    </row>
    <row r="183" spans="1:6" ht="12">
      <c r="A183" s="57">
        <v>2</v>
      </c>
      <c r="B183" s="63" t="s">
        <v>754</v>
      </c>
      <c r="D183" s="294"/>
      <c r="E183" s="294"/>
      <c r="F183" s="136">
        <f>F79</f>
        <v>0</v>
      </c>
    </row>
    <row r="184" spans="1:6" ht="12">
      <c r="A184" s="57">
        <v>3</v>
      </c>
      <c r="B184" s="63" t="s">
        <v>755</v>
      </c>
      <c r="D184" s="294"/>
      <c r="E184" s="294"/>
      <c r="F184" s="136">
        <f>F113</f>
        <v>0</v>
      </c>
    </row>
    <row r="185" spans="1:6" ht="12">
      <c r="A185" s="57">
        <v>4</v>
      </c>
      <c r="B185" s="85" t="s">
        <v>756</v>
      </c>
      <c r="D185" s="294"/>
      <c r="E185" s="294"/>
      <c r="F185" s="136">
        <f>F122</f>
        <v>0</v>
      </c>
    </row>
    <row r="186" spans="1:6" ht="12">
      <c r="A186" s="57">
        <v>5</v>
      </c>
      <c r="B186" s="85" t="s">
        <v>757</v>
      </c>
      <c r="D186" s="294"/>
      <c r="E186" s="294"/>
      <c r="F186" s="136">
        <f>F134</f>
        <v>0</v>
      </c>
    </row>
    <row r="187" spans="1:6" ht="12">
      <c r="A187" s="57">
        <v>6</v>
      </c>
      <c r="B187" s="85" t="s">
        <v>758</v>
      </c>
      <c r="D187" s="294"/>
      <c r="E187" s="294"/>
      <c r="F187" s="136">
        <f>F169</f>
        <v>0</v>
      </c>
    </row>
    <row r="188" spans="1:6" ht="12.75" thickBot="1">
      <c r="A188" s="301"/>
      <c r="B188" s="86"/>
      <c r="C188" s="43"/>
      <c r="D188" s="295"/>
      <c r="E188" s="295"/>
      <c r="F188" s="197"/>
    </row>
    <row r="189" spans="2:6" ht="12.75" thickTop="1">
      <c r="B189" s="85" t="s">
        <v>736</v>
      </c>
      <c r="D189" s="294"/>
      <c r="E189" s="294"/>
      <c r="F189" s="136">
        <f>SUM(F182:F188)</f>
        <v>0</v>
      </c>
    </row>
  </sheetData>
  <sheetProtection password="CC31" sheet="1" selectLockedCells="1"/>
  <mergeCells count="6">
    <mergeCell ref="B1:D1"/>
    <mergeCell ref="B173:D173"/>
    <mergeCell ref="B174:F174"/>
    <mergeCell ref="A178:F178"/>
    <mergeCell ref="B2:F2"/>
    <mergeCell ref="A6:F6"/>
  </mergeCells>
  <printOptions/>
  <pageMargins left="0.7" right="0.7" top="0.75" bottom="0.75" header="0.3" footer="0.3"/>
  <pageSetup horizontalDpi="300" verticalDpi="300" orientation="portrait" paperSize="9" r:id="rId1"/>
  <rowBreaks count="12" manualBreakCount="12">
    <brk id="24" max="255" man="1"/>
    <brk id="44" max="5" man="1"/>
    <brk id="58" max="5" man="1"/>
    <brk id="79" max="255" man="1"/>
    <brk id="95" max="255" man="1"/>
    <brk id="104" max="255" man="1"/>
    <brk id="114" max="5" man="1"/>
    <brk id="123" max="255" man="1"/>
    <brk id="135" max="5" man="1"/>
    <brk id="146" max="255" man="1"/>
    <brk id="162" max="255" man="1"/>
    <brk id="172" max="5" man="1"/>
  </rowBreaks>
</worksheet>
</file>

<file path=xl/worksheets/sheet2.xml><?xml version="1.0" encoding="utf-8"?>
<worksheet xmlns="http://schemas.openxmlformats.org/spreadsheetml/2006/main" xmlns:r="http://schemas.openxmlformats.org/officeDocument/2006/relationships">
  <dimension ref="A1:M257"/>
  <sheetViews>
    <sheetView showZeros="0" zoomScale="105" zoomScaleNormal="105" zoomScaleSheetLayoutView="105" zoomScalePageLayoutView="0" workbookViewId="0" topLeftCell="A1">
      <selection activeCell="E13" sqref="E13"/>
    </sheetView>
  </sheetViews>
  <sheetFormatPr defaultColWidth="9.140625" defaultRowHeight="12.75"/>
  <cols>
    <col min="1" max="1" width="5.7109375" style="96" customWidth="1"/>
    <col min="2" max="2" width="45.7109375" style="97" customWidth="1"/>
    <col min="3" max="3" width="6.7109375" style="98" customWidth="1"/>
    <col min="4" max="4" width="7.7109375" style="99" customWidth="1"/>
    <col min="5" max="5" width="9.7109375" style="99" customWidth="1"/>
    <col min="6" max="6" width="13.7109375" style="139" customWidth="1"/>
    <col min="7" max="7" width="9.140625" style="58" customWidth="1"/>
    <col min="8" max="8" width="10.00390625" style="58" bestFit="1" customWidth="1"/>
    <col min="9" max="16384" width="9.140625" style="58" customWidth="1"/>
  </cols>
  <sheetData>
    <row r="1" spans="1:6" s="54" customFormat="1" ht="12.75">
      <c r="A1" s="296"/>
      <c r="B1" s="499" t="s">
        <v>95</v>
      </c>
      <c r="C1" s="499"/>
      <c r="D1" s="499"/>
      <c r="E1" s="47"/>
      <c r="F1" s="47"/>
    </row>
    <row r="2" spans="1:6" s="54" customFormat="1" ht="12.75">
      <c r="A2" s="296"/>
      <c r="B2" s="500" t="s">
        <v>737</v>
      </c>
      <c r="C2" s="500"/>
      <c r="D2" s="500"/>
      <c r="E2" s="500"/>
      <c r="F2" s="500"/>
    </row>
    <row r="3" spans="1:6" s="54" customFormat="1" ht="12.75">
      <c r="A3" s="302"/>
      <c r="B3" s="499" t="s">
        <v>740</v>
      </c>
      <c r="C3" s="499"/>
      <c r="D3" s="499"/>
      <c r="E3" s="499"/>
      <c r="F3" s="47"/>
    </row>
    <row r="4" spans="1:6" s="54" customFormat="1" ht="13.5" customHeight="1">
      <c r="A4" s="94"/>
      <c r="B4" s="49" t="s">
        <v>741</v>
      </c>
      <c r="C4" s="50"/>
      <c r="D4" s="51"/>
      <c r="E4" s="47"/>
      <c r="F4" s="47"/>
    </row>
    <row r="5" spans="1:6" s="87" customFormat="1" ht="12">
      <c r="A5" s="46"/>
      <c r="B5" s="48"/>
      <c r="C5" s="88"/>
      <c r="D5" s="89"/>
      <c r="E5" s="89"/>
      <c r="F5" s="140"/>
    </row>
    <row r="6" spans="1:6" s="87" customFormat="1" ht="12">
      <c r="A6" s="503" t="s">
        <v>183</v>
      </c>
      <c r="B6" s="504"/>
      <c r="C6" s="504"/>
      <c r="D6" s="504"/>
      <c r="E6" s="504"/>
      <c r="F6" s="504"/>
    </row>
    <row r="7" spans="1:8" ht="12.75" customHeight="1">
      <c r="A7" s="90"/>
      <c r="B7" s="60"/>
      <c r="C7" s="91"/>
      <c r="D7" s="92"/>
      <c r="E7" s="92"/>
      <c r="F7" s="141"/>
      <c r="H7" s="62"/>
    </row>
    <row r="8" spans="2:6" ht="12">
      <c r="B8" s="93"/>
      <c r="C8" s="100"/>
      <c r="D8" s="100"/>
      <c r="E8" s="100"/>
      <c r="F8" s="142"/>
    </row>
    <row r="9" spans="1:6" s="112" customFormat="1" ht="108">
      <c r="A9" s="190"/>
      <c r="B9" s="165" t="s">
        <v>560</v>
      </c>
      <c r="C9" s="166"/>
      <c r="D9" s="166"/>
      <c r="E9" s="166"/>
      <c r="F9" s="182"/>
    </row>
    <row r="10" spans="1:6" s="112" customFormat="1" ht="12.75" thickBot="1">
      <c r="A10" s="190" t="s">
        <v>363</v>
      </c>
      <c r="B10" s="181" t="s">
        <v>3</v>
      </c>
      <c r="C10" s="166"/>
      <c r="D10" s="171"/>
      <c r="E10" s="178"/>
      <c r="F10" s="182"/>
    </row>
    <row r="11" spans="1:6" s="112" customFormat="1" ht="37.5" thickBot="1" thickTop="1">
      <c r="A11" s="65" t="s">
        <v>91</v>
      </c>
      <c r="B11" s="66" t="s">
        <v>92</v>
      </c>
      <c r="C11" s="101" t="s">
        <v>94</v>
      </c>
      <c r="D11" s="68" t="s">
        <v>61</v>
      </c>
      <c r="E11" s="68" t="s">
        <v>49</v>
      </c>
      <c r="F11" s="70" t="s">
        <v>93</v>
      </c>
    </row>
    <row r="12" spans="1:6" s="93" customFormat="1" ht="204.75" thickTop="1">
      <c r="A12" s="190" t="s">
        <v>364</v>
      </c>
      <c r="B12" s="165" t="s">
        <v>365</v>
      </c>
      <c r="C12" s="164"/>
      <c r="D12" s="164"/>
      <c r="E12" s="164"/>
      <c r="F12" s="495"/>
    </row>
    <row r="13" spans="1:6" s="258" customFormat="1" ht="12">
      <c r="A13" s="242" t="s">
        <v>366</v>
      </c>
      <c r="B13" s="177" t="s">
        <v>367</v>
      </c>
      <c r="C13" s="175" t="s">
        <v>47</v>
      </c>
      <c r="D13" s="176">
        <v>279.6</v>
      </c>
      <c r="E13" s="339"/>
      <c r="F13" s="176">
        <f>D13*E13</f>
        <v>0</v>
      </c>
    </row>
    <row r="14" spans="1:7" s="259" customFormat="1" ht="12">
      <c r="A14" s="242" t="s">
        <v>368</v>
      </c>
      <c r="B14" s="177" t="s">
        <v>369</v>
      </c>
      <c r="C14" s="175" t="s">
        <v>47</v>
      </c>
      <c r="D14" s="176">
        <v>39.1</v>
      </c>
      <c r="E14" s="339"/>
      <c r="F14" s="176">
        <f>D14*E14</f>
        <v>0</v>
      </c>
      <c r="G14" s="258"/>
    </row>
    <row r="15" spans="1:7" s="259" customFormat="1" ht="12">
      <c r="A15" s="242" t="s">
        <v>370</v>
      </c>
      <c r="B15" s="177" t="s">
        <v>371</v>
      </c>
      <c r="C15" s="175" t="s">
        <v>109</v>
      </c>
      <c r="D15" s="176">
        <v>1</v>
      </c>
      <c r="E15" s="339"/>
      <c r="F15" s="176">
        <f>D15*E15</f>
        <v>0</v>
      </c>
      <c r="G15" s="258"/>
    </row>
    <row r="16" spans="1:6" s="262" customFormat="1" ht="12.75" thickBot="1">
      <c r="A16" s="260" t="s">
        <v>372</v>
      </c>
      <c r="B16" s="261" t="s">
        <v>373</v>
      </c>
      <c r="C16" s="256" t="s">
        <v>109</v>
      </c>
      <c r="D16" s="271">
        <v>1</v>
      </c>
      <c r="E16" s="343"/>
      <c r="F16" s="271">
        <f>D16*E16</f>
        <v>0</v>
      </c>
    </row>
    <row r="17" spans="1:6" s="262" customFormat="1" ht="12.75" thickTop="1">
      <c r="A17" s="263"/>
      <c r="B17" s="264" t="s">
        <v>559</v>
      </c>
      <c r="C17" s="257"/>
      <c r="D17" s="257"/>
      <c r="E17" s="270"/>
      <c r="F17" s="270">
        <f>SUM(F13:F16)</f>
        <v>0</v>
      </c>
    </row>
    <row r="18" spans="1:7" s="114" customFormat="1" ht="12">
      <c r="A18" s="190"/>
      <c r="B18" s="172"/>
      <c r="C18" s="166"/>
      <c r="D18" s="166"/>
      <c r="E18" s="178"/>
      <c r="F18" s="182"/>
      <c r="G18" s="112"/>
    </row>
    <row r="19" spans="1:7" s="116" customFormat="1" ht="12.75" thickBot="1">
      <c r="A19" s="190" t="s">
        <v>374</v>
      </c>
      <c r="B19" s="181" t="s">
        <v>9</v>
      </c>
      <c r="C19" s="171"/>
      <c r="D19" s="171"/>
      <c r="E19" s="178"/>
      <c r="F19" s="182"/>
      <c r="G19" s="93"/>
    </row>
    <row r="20" spans="1:7" s="116" customFormat="1" ht="37.5" thickBot="1" thickTop="1">
      <c r="A20" s="65" t="s">
        <v>91</v>
      </c>
      <c r="B20" s="66" t="s">
        <v>92</v>
      </c>
      <c r="C20" s="101" t="s">
        <v>94</v>
      </c>
      <c r="D20" s="68" t="s">
        <v>61</v>
      </c>
      <c r="E20" s="68" t="s">
        <v>49</v>
      </c>
      <c r="F20" s="70" t="s">
        <v>93</v>
      </c>
      <c r="G20" s="93"/>
    </row>
    <row r="21" spans="1:7" s="114" customFormat="1" ht="228.75" thickTop="1">
      <c r="A21" s="190" t="s">
        <v>375</v>
      </c>
      <c r="B21" s="165" t="s">
        <v>507</v>
      </c>
      <c r="C21" s="111"/>
      <c r="D21" s="265"/>
      <c r="E21" s="265"/>
      <c r="F21" s="265"/>
      <c r="G21" s="112"/>
    </row>
    <row r="22" spans="1:7" s="259" customFormat="1" ht="28.5">
      <c r="A22" s="242"/>
      <c r="B22" s="177" t="s">
        <v>524</v>
      </c>
      <c r="C22" s="175" t="s">
        <v>525</v>
      </c>
      <c r="D22" s="176">
        <f>96+146</f>
        <v>242</v>
      </c>
      <c r="E22" s="339"/>
      <c r="F22" s="176">
        <f>D22*E22</f>
        <v>0</v>
      </c>
      <c r="G22" s="258"/>
    </row>
    <row r="23" spans="1:7" s="114" customFormat="1" ht="12">
      <c r="A23" s="190"/>
      <c r="B23" s="165"/>
      <c r="C23" s="166"/>
      <c r="D23" s="171"/>
      <c r="E23" s="171"/>
      <c r="F23" s="171"/>
      <c r="G23" s="112"/>
    </row>
    <row r="24" spans="1:7" s="114" customFormat="1" ht="216">
      <c r="A24" s="190" t="s">
        <v>376</v>
      </c>
      <c r="B24" s="165" t="s">
        <v>508</v>
      </c>
      <c r="C24" s="111"/>
      <c r="D24" s="265"/>
      <c r="E24" s="265"/>
      <c r="F24" s="265"/>
      <c r="G24" s="112"/>
    </row>
    <row r="25" spans="1:7" s="114" customFormat="1" ht="28.5">
      <c r="A25" s="190"/>
      <c r="B25" s="165" t="s">
        <v>524</v>
      </c>
      <c r="C25" s="166" t="s">
        <v>525</v>
      </c>
      <c r="D25" s="171">
        <f>197+16</f>
        <v>213</v>
      </c>
      <c r="E25" s="340"/>
      <c r="F25" s="171">
        <f>D25*E25</f>
        <v>0</v>
      </c>
      <c r="G25" s="112"/>
    </row>
    <row r="26" spans="1:7" s="114" customFormat="1" ht="12">
      <c r="A26" s="190"/>
      <c r="B26" s="165"/>
      <c r="C26" s="166"/>
      <c r="D26" s="171"/>
      <c r="E26" s="171"/>
      <c r="F26" s="171"/>
      <c r="G26" s="112"/>
    </row>
    <row r="27" spans="1:7" s="116" customFormat="1" ht="192">
      <c r="A27" s="190" t="s">
        <v>377</v>
      </c>
      <c r="B27" s="165" t="s">
        <v>509</v>
      </c>
      <c r="C27" s="100"/>
      <c r="D27" s="266"/>
      <c r="E27" s="266"/>
      <c r="F27" s="266"/>
      <c r="G27" s="93"/>
    </row>
    <row r="28" spans="1:7" s="116" customFormat="1" ht="28.5">
      <c r="A28" s="190"/>
      <c r="B28" s="165" t="s">
        <v>524</v>
      </c>
      <c r="C28" s="166" t="s">
        <v>525</v>
      </c>
      <c r="D28" s="171">
        <v>131</v>
      </c>
      <c r="E28" s="340"/>
      <c r="F28" s="171">
        <f>D28*E28</f>
        <v>0</v>
      </c>
      <c r="G28" s="93"/>
    </row>
    <row r="29" spans="1:7" s="116" customFormat="1" ht="12">
      <c r="A29" s="190"/>
      <c r="B29" s="165"/>
      <c r="C29" s="166"/>
      <c r="D29" s="171"/>
      <c r="E29" s="171"/>
      <c r="F29" s="171"/>
      <c r="G29" s="93"/>
    </row>
    <row r="30" spans="1:7" s="114" customFormat="1" ht="180">
      <c r="A30" s="190" t="s">
        <v>378</v>
      </c>
      <c r="B30" s="165" t="s">
        <v>510</v>
      </c>
      <c r="C30" s="111"/>
      <c r="D30" s="265"/>
      <c r="E30" s="265"/>
      <c r="F30" s="265"/>
      <c r="G30" s="112"/>
    </row>
    <row r="31" spans="1:7" s="114" customFormat="1" ht="28.5">
      <c r="A31" s="190"/>
      <c r="B31" s="165" t="s">
        <v>524</v>
      </c>
      <c r="C31" s="166" t="s">
        <v>525</v>
      </c>
      <c r="D31" s="171">
        <v>36</v>
      </c>
      <c r="E31" s="340"/>
      <c r="F31" s="171">
        <f>D31*E31</f>
        <v>0</v>
      </c>
      <c r="G31" s="112"/>
    </row>
    <row r="32" spans="1:7" s="114" customFormat="1" ht="12">
      <c r="A32" s="190"/>
      <c r="B32" s="165"/>
      <c r="C32" s="166"/>
      <c r="D32" s="171"/>
      <c r="E32" s="171"/>
      <c r="F32" s="171"/>
      <c r="G32" s="112"/>
    </row>
    <row r="33" spans="1:7" s="114" customFormat="1" ht="72">
      <c r="A33" s="190" t="s">
        <v>379</v>
      </c>
      <c r="B33" s="165" t="s">
        <v>511</v>
      </c>
      <c r="C33" s="111"/>
      <c r="D33" s="265"/>
      <c r="E33" s="265"/>
      <c r="F33" s="265"/>
      <c r="G33" s="112"/>
    </row>
    <row r="34" spans="1:7" s="114" customFormat="1" ht="28.5">
      <c r="A34" s="190"/>
      <c r="B34" s="165" t="s">
        <v>524</v>
      </c>
      <c r="C34" s="166" t="s">
        <v>525</v>
      </c>
      <c r="D34" s="171">
        <f>36+24</f>
        <v>60</v>
      </c>
      <c r="E34" s="340"/>
      <c r="F34" s="171">
        <f>D34*E34</f>
        <v>0</v>
      </c>
      <c r="G34" s="112"/>
    </row>
    <row r="35" spans="1:7" s="114" customFormat="1" ht="12">
      <c r="A35" s="190"/>
      <c r="B35" s="165"/>
      <c r="C35" s="166"/>
      <c r="D35" s="171"/>
      <c r="E35" s="171"/>
      <c r="F35" s="171"/>
      <c r="G35" s="112"/>
    </row>
    <row r="36" spans="1:13" s="116" customFormat="1" ht="96">
      <c r="A36" s="190" t="s">
        <v>380</v>
      </c>
      <c r="B36" s="165" t="s">
        <v>513</v>
      </c>
      <c r="C36" s="100"/>
      <c r="D36" s="266"/>
      <c r="E36" s="266"/>
      <c r="F36" s="266"/>
      <c r="G36" s="93"/>
      <c r="M36" s="116" t="s">
        <v>313</v>
      </c>
    </row>
    <row r="37" spans="1:7" s="116" customFormat="1" ht="24">
      <c r="A37" s="190"/>
      <c r="B37" s="165" t="s">
        <v>512</v>
      </c>
      <c r="C37" s="166" t="s">
        <v>525</v>
      </c>
      <c r="D37" s="171">
        <f>3.5+15</f>
        <v>18.5</v>
      </c>
      <c r="E37" s="340"/>
      <c r="F37" s="171">
        <f>D37*E37</f>
        <v>0</v>
      </c>
      <c r="G37" s="93"/>
    </row>
    <row r="38" spans="1:7" s="116" customFormat="1" ht="12">
      <c r="A38" s="190"/>
      <c r="B38" s="165"/>
      <c r="C38" s="166"/>
      <c r="D38" s="171"/>
      <c r="E38" s="171"/>
      <c r="F38" s="171"/>
      <c r="G38" s="93"/>
    </row>
    <row r="39" spans="1:7" s="114" customFormat="1" ht="128.25">
      <c r="A39" s="190" t="s">
        <v>381</v>
      </c>
      <c r="B39" s="165" t="s">
        <v>526</v>
      </c>
      <c r="C39" s="111"/>
      <c r="D39" s="265"/>
      <c r="E39" s="265"/>
      <c r="F39" s="265"/>
      <c r="G39" s="112"/>
    </row>
    <row r="40" spans="1:7" s="114" customFormat="1" ht="14.25">
      <c r="A40" s="190"/>
      <c r="B40" s="165" t="s">
        <v>527</v>
      </c>
      <c r="C40" s="166" t="s">
        <v>525</v>
      </c>
      <c r="D40" s="171">
        <f>3+8</f>
        <v>11</v>
      </c>
      <c r="E40" s="340"/>
      <c r="F40" s="171">
        <f>D40*E40</f>
        <v>0</v>
      </c>
      <c r="G40" s="112"/>
    </row>
    <row r="41" spans="1:7" s="114" customFormat="1" ht="12">
      <c r="A41" s="190"/>
      <c r="B41" s="165"/>
      <c r="C41" s="166"/>
      <c r="D41" s="171"/>
      <c r="E41" s="171"/>
      <c r="F41" s="171"/>
      <c r="G41" s="112"/>
    </row>
    <row r="42" spans="1:7" s="114" customFormat="1" ht="114">
      <c r="A42" s="190" t="s">
        <v>382</v>
      </c>
      <c r="B42" s="165" t="s">
        <v>528</v>
      </c>
      <c r="C42" s="111"/>
      <c r="D42" s="265"/>
      <c r="E42" s="265"/>
      <c r="F42" s="265"/>
      <c r="G42" s="112"/>
    </row>
    <row r="43" spans="1:7" s="114" customFormat="1" ht="14.25">
      <c r="A43" s="190"/>
      <c r="B43" s="165" t="s">
        <v>527</v>
      </c>
      <c r="C43" s="166" t="s">
        <v>525</v>
      </c>
      <c r="D43" s="171">
        <f>12*2</f>
        <v>24</v>
      </c>
      <c r="E43" s="340"/>
      <c r="F43" s="171">
        <f>D43*E43</f>
        <v>0</v>
      </c>
      <c r="G43" s="112"/>
    </row>
    <row r="44" spans="1:7" s="114" customFormat="1" ht="12">
      <c r="A44" s="190"/>
      <c r="B44" s="165"/>
      <c r="C44" s="166"/>
      <c r="D44" s="171"/>
      <c r="E44" s="171"/>
      <c r="F44" s="171"/>
      <c r="G44" s="112"/>
    </row>
    <row r="45" spans="1:13" s="116" customFormat="1" ht="114">
      <c r="A45" s="190" t="s">
        <v>383</v>
      </c>
      <c r="B45" s="165" t="s">
        <v>529</v>
      </c>
      <c r="C45" s="166"/>
      <c r="D45" s="171"/>
      <c r="E45" s="267"/>
      <c r="F45" s="171"/>
      <c r="G45" s="93"/>
      <c r="M45" s="116" t="s">
        <v>292</v>
      </c>
    </row>
    <row r="46" spans="1:7" s="114" customFormat="1" ht="14.25">
      <c r="A46" s="190" t="s">
        <v>384</v>
      </c>
      <c r="B46" s="172" t="s">
        <v>385</v>
      </c>
      <c r="C46" s="166" t="s">
        <v>530</v>
      </c>
      <c r="D46" s="171">
        <f>205+72</f>
        <v>277</v>
      </c>
      <c r="E46" s="340"/>
      <c r="F46" s="171">
        <f aca="true" t="shared" si="0" ref="F46:F52">D46*E46</f>
        <v>0</v>
      </c>
      <c r="G46" s="112"/>
    </row>
    <row r="47" spans="1:7" s="114" customFormat="1" ht="14.25">
      <c r="A47" s="190" t="s">
        <v>386</v>
      </c>
      <c r="B47" s="172" t="s">
        <v>387</v>
      </c>
      <c r="C47" s="166" t="s">
        <v>530</v>
      </c>
      <c r="D47" s="171">
        <f>62+7</f>
        <v>69</v>
      </c>
      <c r="E47" s="340"/>
      <c r="F47" s="171">
        <f t="shared" si="0"/>
        <v>0</v>
      </c>
      <c r="G47" s="112"/>
    </row>
    <row r="48" spans="1:7" s="116" customFormat="1" ht="24">
      <c r="A48" s="190" t="s">
        <v>388</v>
      </c>
      <c r="B48" s="172" t="s">
        <v>389</v>
      </c>
      <c r="C48" s="166" t="s">
        <v>530</v>
      </c>
      <c r="D48" s="171">
        <f>6+24</f>
        <v>30</v>
      </c>
      <c r="E48" s="340"/>
      <c r="F48" s="171">
        <f t="shared" si="0"/>
        <v>0</v>
      </c>
      <c r="G48" s="93"/>
    </row>
    <row r="49" spans="1:7" s="114" customFormat="1" ht="14.25">
      <c r="A49" s="190" t="s">
        <v>390</v>
      </c>
      <c r="B49" s="172" t="s">
        <v>391</v>
      </c>
      <c r="C49" s="166" t="s">
        <v>530</v>
      </c>
      <c r="D49" s="171">
        <f>5+2</f>
        <v>7</v>
      </c>
      <c r="E49" s="340"/>
      <c r="F49" s="171">
        <f t="shared" si="0"/>
        <v>0</v>
      </c>
      <c r="G49" s="112"/>
    </row>
    <row r="50" spans="1:7" s="114" customFormat="1" ht="14.25">
      <c r="A50" s="190" t="s">
        <v>392</v>
      </c>
      <c r="B50" s="172" t="s">
        <v>393</v>
      </c>
      <c r="C50" s="166" t="s">
        <v>530</v>
      </c>
      <c r="D50" s="171">
        <f>20*2</f>
        <v>40</v>
      </c>
      <c r="E50" s="340"/>
      <c r="F50" s="171">
        <f t="shared" si="0"/>
        <v>0</v>
      </c>
      <c r="G50" s="112"/>
    </row>
    <row r="51" spans="1:7" s="116" customFormat="1" ht="14.25">
      <c r="A51" s="190" t="s">
        <v>394</v>
      </c>
      <c r="B51" s="172" t="s">
        <v>395</v>
      </c>
      <c r="C51" s="166" t="s">
        <v>530</v>
      </c>
      <c r="D51" s="171">
        <v>34</v>
      </c>
      <c r="E51" s="340"/>
      <c r="F51" s="171">
        <f t="shared" si="0"/>
        <v>0</v>
      </c>
      <c r="G51" s="93"/>
    </row>
    <row r="52" spans="1:7" s="114" customFormat="1" ht="14.25">
      <c r="A52" s="190" t="s">
        <v>396</v>
      </c>
      <c r="B52" s="172" t="s">
        <v>397</v>
      </c>
      <c r="C52" s="166" t="s">
        <v>530</v>
      </c>
      <c r="D52" s="171">
        <v>10</v>
      </c>
      <c r="E52" s="340"/>
      <c r="F52" s="171">
        <f t="shared" si="0"/>
        <v>0</v>
      </c>
      <c r="G52" s="112"/>
    </row>
    <row r="53" spans="1:7" s="114" customFormat="1" ht="12">
      <c r="A53" s="190"/>
      <c r="B53" s="172"/>
      <c r="C53" s="166"/>
      <c r="D53" s="171"/>
      <c r="E53" s="171"/>
      <c r="F53" s="171"/>
      <c r="G53" s="112"/>
    </row>
    <row r="54" spans="1:7" s="114" customFormat="1" ht="156.75">
      <c r="A54" s="190" t="s">
        <v>398</v>
      </c>
      <c r="B54" s="165" t="s">
        <v>531</v>
      </c>
      <c r="C54" s="111"/>
      <c r="D54" s="265"/>
      <c r="E54" s="265"/>
      <c r="F54" s="265"/>
      <c r="G54" s="112"/>
    </row>
    <row r="55" spans="1:7" s="114" customFormat="1" ht="14.25">
      <c r="A55" s="190"/>
      <c r="B55" s="165" t="s">
        <v>532</v>
      </c>
      <c r="C55" s="166" t="s">
        <v>530</v>
      </c>
      <c r="D55" s="171">
        <v>158</v>
      </c>
      <c r="E55" s="340"/>
      <c r="F55" s="171">
        <f>D55*E55</f>
        <v>0</v>
      </c>
      <c r="G55" s="112"/>
    </row>
    <row r="56" spans="1:7" s="114" customFormat="1" ht="12">
      <c r="A56" s="190"/>
      <c r="B56" s="165"/>
      <c r="C56" s="166"/>
      <c r="D56" s="171"/>
      <c r="E56" s="171"/>
      <c r="F56" s="171"/>
      <c r="G56" s="112"/>
    </row>
    <row r="57" spans="1:7" s="114" customFormat="1" ht="156.75">
      <c r="A57" s="190" t="s">
        <v>399</v>
      </c>
      <c r="B57" s="173" t="s">
        <v>533</v>
      </c>
      <c r="C57" s="111"/>
      <c r="D57" s="265"/>
      <c r="E57" s="265"/>
      <c r="F57" s="265"/>
      <c r="G57" s="112"/>
    </row>
    <row r="58" spans="1:7" s="114" customFormat="1" ht="14.25">
      <c r="A58" s="190"/>
      <c r="B58" s="174" t="s">
        <v>532</v>
      </c>
      <c r="C58" s="175" t="s">
        <v>530</v>
      </c>
      <c r="D58" s="176">
        <v>168</v>
      </c>
      <c r="E58" s="339"/>
      <c r="F58" s="176">
        <f>D58*E58</f>
        <v>0</v>
      </c>
      <c r="G58" s="112"/>
    </row>
    <row r="59" spans="1:7" s="114" customFormat="1" ht="12">
      <c r="A59" s="190"/>
      <c r="B59" s="173"/>
      <c r="C59" s="166"/>
      <c r="D59" s="171"/>
      <c r="E59" s="171"/>
      <c r="F59" s="171"/>
      <c r="G59" s="112"/>
    </row>
    <row r="60" spans="1:7" s="114" customFormat="1" ht="171">
      <c r="A60" s="190" t="s">
        <v>400</v>
      </c>
      <c r="B60" s="173" t="s">
        <v>534</v>
      </c>
      <c r="C60" s="111"/>
      <c r="D60" s="265"/>
      <c r="E60" s="265"/>
      <c r="F60" s="265"/>
      <c r="G60" s="117"/>
    </row>
    <row r="61" spans="1:7" s="114" customFormat="1" ht="12">
      <c r="A61" s="190"/>
      <c r="B61" s="165" t="s">
        <v>514</v>
      </c>
      <c r="C61" s="166" t="s">
        <v>401</v>
      </c>
      <c r="D61" s="171">
        <v>625</v>
      </c>
      <c r="E61" s="340"/>
      <c r="F61" s="171">
        <f>D61*E61</f>
        <v>0</v>
      </c>
      <c r="G61" s="117"/>
    </row>
    <row r="62" spans="1:7" s="114" customFormat="1" ht="12">
      <c r="A62" s="190"/>
      <c r="B62" s="165"/>
      <c r="C62" s="166"/>
      <c r="D62" s="171"/>
      <c r="E62" s="171"/>
      <c r="F62" s="171"/>
      <c r="G62" s="117"/>
    </row>
    <row r="63" spans="1:7" s="114" customFormat="1" ht="71.25">
      <c r="A63" s="190" t="s">
        <v>402</v>
      </c>
      <c r="B63" s="165" t="s">
        <v>535</v>
      </c>
      <c r="C63" s="111"/>
      <c r="D63" s="265"/>
      <c r="E63" s="265"/>
      <c r="F63" s="265"/>
      <c r="G63" s="112"/>
    </row>
    <row r="64" spans="1:7" s="114" customFormat="1" ht="28.5">
      <c r="A64" s="190"/>
      <c r="B64" s="177" t="s">
        <v>536</v>
      </c>
      <c r="C64" s="175" t="s">
        <v>525</v>
      </c>
      <c r="D64" s="176">
        <v>6</v>
      </c>
      <c r="E64" s="339"/>
      <c r="F64" s="176">
        <f>D64*E64</f>
        <v>0</v>
      </c>
      <c r="G64" s="112"/>
    </row>
    <row r="65" spans="1:7" s="114" customFormat="1" ht="12">
      <c r="A65" s="190"/>
      <c r="B65" s="165"/>
      <c r="C65" s="166"/>
      <c r="D65" s="171"/>
      <c r="E65" s="171"/>
      <c r="F65" s="171"/>
      <c r="G65" s="112"/>
    </row>
    <row r="66" spans="1:7" s="114" customFormat="1" ht="71.25">
      <c r="A66" s="190" t="s">
        <v>403</v>
      </c>
      <c r="B66" s="165" t="s">
        <v>537</v>
      </c>
      <c r="C66" s="111"/>
      <c r="D66" s="265"/>
      <c r="E66" s="265"/>
      <c r="F66" s="265"/>
      <c r="G66" s="112"/>
    </row>
    <row r="67" spans="1:7" s="114" customFormat="1" ht="28.5">
      <c r="A67" s="190"/>
      <c r="B67" s="177" t="s">
        <v>536</v>
      </c>
      <c r="C67" s="166" t="s">
        <v>525</v>
      </c>
      <c r="D67" s="171">
        <v>45</v>
      </c>
      <c r="E67" s="340"/>
      <c r="F67" s="171">
        <f>D67*E67</f>
        <v>0</v>
      </c>
      <c r="G67" s="112"/>
    </row>
    <row r="68" spans="1:7" s="114" customFormat="1" ht="12">
      <c r="A68" s="190"/>
      <c r="B68" s="165"/>
      <c r="C68" s="166"/>
      <c r="D68" s="171"/>
      <c r="E68" s="171"/>
      <c r="F68" s="171"/>
      <c r="G68" s="112"/>
    </row>
    <row r="69" spans="1:6" s="93" customFormat="1" ht="72">
      <c r="A69" s="190" t="s">
        <v>404</v>
      </c>
      <c r="B69" s="165" t="s">
        <v>515</v>
      </c>
      <c r="C69" s="100"/>
      <c r="D69" s="266"/>
      <c r="E69" s="266"/>
      <c r="F69" s="266"/>
    </row>
    <row r="70" spans="1:6" s="93" customFormat="1" ht="28.5">
      <c r="A70" s="190"/>
      <c r="B70" s="175" t="s">
        <v>536</v>
      </c>
      <c r="C70" s="175" t="s">
        <v>525</v>
      </c>
      <c r="D70" s="176">
        <v>77</v>
      </c>
      <c r="E70" s="339"/>
      <c r="F70" s="176">
        <f>D70*E70</f>
        <v>0</v>
      </c>
    </row>
    <row r="71" spans="1:6" s="93" customFormat="1" ht="12">
      <c r="A71" s="190"/>
      <c r="B71" s="165"/>
      <c r="C71" s="166"/>
      <c r="D71" s="171"/>
      <c r="E71" s="171"/>
      <c r="F71" s="171"/>
    </row>
    <row r="72" spans="1:7" s="114" customFormat="1" ht="84">
      <c r="A72" s="190" t="s">
        <v>405</v>
      </c>
      <c r="B72" s="165" t="s">
        <v>516</v>
      </c>
      <c r="C72" s="111"/>
      <c r="D72" s="265"/>
      <c r="E72" s="265"/>
      <c r="F72" s="265"/>
      <c r="G72" s="112"/>
    </row>
    <row r="73" spans="1:7" s="114" customFormat="1" ht="28.5">
      <c r="A73" s="190"/>
      <c r="B73" s="166" t="s">
        <v>536</v>
      </c>
      <c r="C73" s="166" t="s">
        <v>525</v>
      </c>
      <c r="D73" s="171">
        <v>179</v>
      </c>
      <c r="E73" s="340"/>
      <c r="F73" s="171">
        <f>D73*E73</f>
        <v>0</v>
      </c>
      <c r="G73" s="112"/>
    </row>
    <row r="74" spans="1:7" s="114" customFormat="1" ht="12">
      <c r="A74" s="190"/>
      <c r="B74" s="165"/>
      <c r="C74" s="166"/>
      <c r="D74" s="171"/>
      <c r="E74" s="171"/>
      <c r="F74" s="171"/>
      <c r="G74" s="112"/>
    </row>
    <row r="75" spans="1:7" s="114" customFormat="1" ht="72">
      <c r="A75" s="190" t="s">
        <v>406</v>
      </c>
      <c r="B75" s="165" t="s">
        <v>517</v>
      </c>
      <c r="C75" s="111"/>
      <c r="D75" s="265"/>
      <c r="E75" s="265"/>
      <c r="F75" s="265"/>
      <c r="G75" s="112"/>
    </row>
    <row r="76" spans="1:7" s="114" customFormat="1" ht="28.5">
      <c r="A76" s="190"/>
      <c r="B76" s="175" t="s">
        <v>536</v>
      </c>
      <c r="C76" s="166" t="s">
        <v>525</v>
      </c>
      <c r="D76" s="171">
        <v>192</v>
      </c>
      <c r="E76" s="340"/>
      <c r="F76" s="171">
        <f>D76*E76</f>
        <v>0</v>
      </c>
      <c r="G76" s="112"/>
    </row>
    <row r="77" spans="1:7" s="114" customFormat="1" ht="12">
      <c r="A77" s="190"/>
      <c r="B77" s="165"/>
      <c r="C77" s="166"/>
      <c r="D77" s="171"/>
      <c r="E77" s="171"/>
      <c r="F77" s="171"/>
      <c r="G77" s="112"/>
    </row>
    <row r="78" spans="1:7" s="116" customFormat="1" ht="60">
      <c r="A78" s="190" t="s">
        <v>407</v>
      </c>
      <c r="B78" s="165" t="s">
        <v>518</v>
      </c>
      <c r="C78" s="100"/>
      <c r="D78" s="266"/>
      <c r="E78" s="266"/>
      <c r="F78" s="266"/>
      <c r="G78" s="93"/>
    </row>
    <row r="79" spans="1:7" s="116" customFormat="1" ht="28.5">
      <c r="A79" s="190"/>
      <c r="B79" s="177" t="s">
        <v>536</v>
      </c>
      <c r="C79" s="166" t="s">
        <v>525</v>
      </c>
      <c r="D79" s="171">
        <v>10</v>
      </c>
      <c r="E79" s="340"/>
      <c r="F79" s="171">
        <f>D79*E79</f>
        <v>0</v>
      </c>
      <c r="G79" s="93"/>
    </row>
    <row r="80" spans="1:7" s="116" customFormat="1" ht="12">
      <c r="A80" s="190"/>
      <c r="B80" s="165"/>
      <c r="C80" s="166"/>
      <c r="D80" s="171"/>
      <c r="E80" s="171"/>
      <c r="F80" s="171"/>
      <c r="G80" s="93"/>
    </row>
    <row r="81" spans="1:7" s="114" customFormat="1" ht="99.75">
      <c r="A81" s="190" t="s">
        <v>408</v>
      </c>
      <c r="B81" s="165" t="s">
        <v>538</v>
      </c>
      <c r="C81" s="111"/>
      <c r="D81" s="265"/>
      <c r="E81" s="265"/>
      <c r="F81" s="265"/>
      <c r="G81" s="112"/>
    </row>
    <row r="82" spans="1:7" s="114" customFormat="1" ht="14.25">
      <c r="A82" s="190"/>
      <c r="B82" s="165" t="s">
        <v>539</v>
      </c>
      <c r="C82" s="166" t="s">
        <v>525</v>
      </c>
      <c r="D82" s="171">
        <v>4</v>
      </c>
      <c r="E82" s="340"/>
      <c r="F82" s="171">
        <f>D82*E82</f>
        <v>0</v>
      </c>
      <c r="G82" s="112"/>
    </row>
    <row r="83" spans="1:7" s="114" customFormat="1" ht="12">
      <c r="A83" s="190"/>
      <c r="B83" s="165"/>
      <c r="C83" s="166"/>
      <c r="D83" s="171"/>
      <c r="E83" s="171"/>
      <c r="F83" s="171"/>
      <c r="G83" s="112"/>
    </row>
    <row r="84" spans="1:7" s="114" customFormat="1" ht="128.25">
      <c r="A84" s="190" t="s">
        <v>409</v>
      </c>
      <c r="B84" s="165" t="s">
        <v>540</v>
      </c>
      <c r="C84" s="218"/>
      <c r="D84" s="268"/>
      <c r="E84" s="268"/>
      <c r="F84" s="268"/>
      <c r="G84" s="112"/>
    </row>
    <row r="85" spans="1:7" s="116" customFormat="1" ht="24">
      <c r="A85" s="190" t="s">
        <v>410</v>
      </c>
      <c r="B85" s="172" t="s">
        <v>411</v>
      </c>
      <c r="C85" s="166" t="s">
        <v>525</v>
      </c>
      <c r="D85" s="171">
        <v>10</v>
      </c>
      <c r="E85" s="340"/>
      <c r="F85" s="171">
        <f>D85*E85</f>
        <v>0</v>
      </c>
      <c r="G85" s="93"/>
    </row>
    <row r="86" spans="1:7" s="114" customFormat="1" ht="24">
      <c r="A86" s="190" t="s">
        <v>412</v>
      </c>
      <c r="B86" s="172" t="s">
        <v>413</v>
      </c>
      <c r="C86" s="166" t="s">
        <v>525</v>
      </c>
      <c r="D86" s="171">
        <v>3</v>
      </c>
      <c r="E86" s="340"/>
      <c r="F86" s="171">
        <f>D86*E86</f>
        <v>0</v>
      </c>
      <c r="G86" s="112"/>
    </row>
    <row r="87" spans="1:7" s="114" customFormat="1" ht="12">
      <c r="A87" s="190"/>
      <c r="B87" s="172"/>
      <c r="C87" s="166"/>
      <c r="D87" s="171"/>
      <c r="E87" s="171"/>
      <c r="F87" s="171"/>
      <c r="G87" s="112"/>
    </row>
    <row r="88" spans="1:7" s="114" customFormat="1" ht="114">
      <c r="A88" s="190" t="s">
        <v>414</v>
      </c>
      <c r="B88" s="165" t="s">
        <v>541</v>
      </c>
      <c r="C88" s="111"/>
      <c r="D88" s="265"/>
      <c r="E88" s="265"/>
      <c r="F88" s="265"/>
      <c r="G88" s="112"/>
    </row>
    <row r="89" spans="1:7" s="114" customFormat="1" ht="28.5">
      <c r="A89" s="190"/>
      <c r="B89" s="175" t="s">
        <v>542</v>
      </c>
      <c r="C89" s="175" t="s">
        <v>525</v>
      </c>
      <c r="D89" s="176">
        <v>0.6</v>
      </c>
      <c r="E89" s="339"/>
      <c r="F89" s="176">
        <f>D89*E89</f>
        <v>0</v>
      </c>
      <c r="G89" s="112"/>
    </row>
    <row r="90" spans="1:7" s="114" customFormat="1" ht="12">
      <c r="A90" s="190"/>
      <c r="B90" s="165"/>
      <c r="C90" s="166"/>
      <c r="D90" s="171"/>
      <c r="E90" s="171"/>
      <c r="F90" s="171"/>
      <c r="G90" s="112"/>
    </row>
    <row r="91" spans="1:7" s="116" customFormat="1" ht="144">
      <c r="A91" s="190" t="s">
        <v>415</v>
      </c>
      <c r="B91" s="165" t="s">
        <v>519</v>
      </c>
      <c r="C91" s="100"/>
      <c r="D91" s="266"/>
      <c r="E91" s="266"/>
      <c r="F91" s="266"/>
      <c r="G91" s="93"/>
    </row>
    <row r="92" spans="1:7" s="116" customFormat="1" ht="14.25">
      <c r="A92" s="190"/>
      <c r="B92" s="165" t="s">
        <v>543</v>
      </c>
      <c r="C92" s="166" t="s">
        <v>525</v>
      </c>
      <c r="D92" s="171">
        <v>3</v>
      </c>
      <c r="E92" s="340"/>
      <c r="F92" s="171">
        <f>D92*E92</f>
        <v>0</v>
      </c>
      <c r="G92" s="93"/>
    </row>
    <row r="93" spans="1:7" s="116" customFormat="1" ht="12">
      <c r="A93" s="190"/>
      <c r="B93" s="165"/>
      <c r="C93" s="166"/>
      <c r="D93" s="171"/>
      <c r="E93" s="171"/>
      <c r="F93" s="171"/>
      <c r="G93" s="93"/>
    </row>
    <row r="94" spans="1:7" s="114" customFormat="1" ht="180">
      <c r="A94" s="190" t="s">
        <v>416</v>
      </c>
      <c r="B94" s="165" t="s">
        <v>520</v>
      </c>
      <c r="C94" s="111"/>
      <c r="D94" s="265"/>
      <c r="E94" s="265"/>
      <c r="F94" s="265"/>
      <c r="G94" s="112"/>
    </row>
    <row r="95" spans="1:7" s="114" customFormat="1" ht="14.25">
      <c r="A95" s="190"/>
      <c r="B95" s="165" t="s">
        <v>544</v>
      </c>
      <c r="C95" s="166" t="s">
        <v>525</v>
      </c>
      <c r="D95" s="171">
        <v>34</v>
      </c>
      <c r="E95" s="340"/>
      <c r="F95" s="171">
        <f>D95*E95</f>
        <v>0</v>
      </c>
      <c r="G95" s="112"/>
    </row>
    <row r="96" spans="1:7" s="114" customFormat="1" ht="12">
      <c r="A96" s="190"/>
      <c r="B96" s="165"/>
      <c r="C96" s="166"/>
      <c r="D96" s="171"/>
      <c r="E96" s="171"/>
      <c r="F96" s="171"/>
      <c r="G96" s="112"/>
    </row>
    <row r="97" spans="1:7" s="114" customFormat="1" ht="84">
      <c r="A97" s="190" t="s">
        <v>416</v>
      </c>
      <c r="B97" s="165" t="s">
        <v>521</v>
      </c>
      <c r="C97" s="111"/>
      <c r="D97" s="265"/>
      <c r="E97" s="265"/>
      <c r="F97" s="265"/>
      <c r="G97" s="112"/>
    </row>
    <row r="98" spans="1:7" s="114" customFormat="1" ht="14.25">
      <c r="A98" s="190"/>
      <c r="B98" s="174" t="s">
        <v>544</v>
      </c>
      <c r="C98" s="175" t="s">
        <v>525</v>
      </c>
      <c r="D98" s="176">
        <v>6</v>
      </c>
      <c r="E98" s="339"/>
      <c r="F98" s="176">
        <f>D98*E98</f>
        <v>0</v>
      </c>
      <c r="G98" s="112"/>
    </row>
    <row r="99" spans="1:7" s="114" customFormat="1" ht="12">
      <c r="A99" s="190"/>
      <c r="B99" s="165"/>
      <c r="C99" s="166"/>
      <c r="D99" s="171"/>
      <c r="E99" s="171"/>
      <c r="F99" s="171"/>
      <c r="G99" s="112"/>
    </row>
    <row r="100" spans="1:6" s="93" customFormat="1" ht="108">
      <c r="A100" s="190" t="s">
        <v>417</v>
      </c>
      <c r="B100" s="165" t="s">
        <v>522</v>
      </c>
      <c r="C100" s="100"/>
      <c r="D100" s="266"/>
      <c r="E100" s="266"/>
      <c r="F100" s="266"/>
    </row>
    <row r="101" spans="1:6" s="93" customFormat="1" ht="14.25">
      <c r="A101" s="190"/>
      <c r="B101" s="174" t="s">
        <v>544</v>
      </c>
      <c r="C101" s="166" t="s">
        <v>525</v>
      </c>
      <c r="D101" s="171">
        <v>21</v>
      </c>
      <c r="E101" s="340"/>
      <c r="F101" s="171">
        <f>D101*E101</f>
        <v>0</v>
      </c>
    </row>
    <row r="102" spans="1:6" s="93" customFormat="1" ht="12">
      <c r="A102" s="190"/>
      <c r="B102" s="165"/>
      <c r="C102" s="166"/>
      <c r="D102" s="171"/>
      <c r="E102" s="171"/>
      <c r="F102" s="171"/>
    </row>
    <row r="103" spans="1:7" s="114" customFormat="1" ht="168">
      <c r="A103" s="190" t="s">
        <v>418</v>
      </c>
      <c r="B103" s="165" t="s">
        <v>523</v>
      </c>
      <c r="C103" s="111"/>
      <c r="D103" s="265"/>
      <c r="E103" s="265"/>
      <c r="F103" s="265"/>
      <c r="G103" s="112"/>
    </row>
    <row r="104" spans="1:7" s="114" customFormat="1" ht="28.5">
      <c r="A104" s="190"/>
      <c r="B104" s="165" t="s">
        <v>545</v>
      </c>
      <c r="C104" s="166" t="s">
        <v>525</v>
      </c>
      <c r="D104" s="171">
        <v>8</v>
      </c>
      <c r="E104" s="340"/>
      <c r="F104" s="171">
        <f>D104*E104</f>
        <v>0</v>
      </c>
      <c r="G104" s="112"/>
    </row>
    <row r="105" spans="1:7" s="114" customFormat="1" ht="12">
      <c r="A105" s="190"/>
      <c r="B105" s="165"/>
      <c r="C105" s="166"/>
      <c r="D105" s="171"/>
      <c r="E105" s="171"/>
      <c r="F105" s="171"/>
      <c r="G105" s="112"/>
    </row>
    <row r="106" spans="1:7" s="114" customFormat="1" ht="132">
      <c r="A106" s="190" t="s">
        <v>419</v>
      </c>
      <c r="B106" s="165" t="s">
        <v>565</v>
      </c>
      <c r="C106" s="111"/>
      <c r="D106" s="265"/>
      <c r="E106" s="265"/>
      <c r="F106" s="265"/>
      <c r="G106" s="112"/>
    </row>
    <row r="107" spans="1:7" s="114" customFormat="1" ht="28.5">
      <c r="A107" s="190"/>
      <c r="B107" s="165" t="s">
        <v>564</v>
      </c>
      <c r="C107" s="166" t="s">
        <v>525</v>
      </c>
      <c r="D107" s="171">
        <v>19</v>
      </c>
      <c r="E107" s="340"/>
      <c r="F107" s="171">
        <f>D107*E107</f>
        <v>0</v>
      </c>
      <c r="G107" s="112"/>
    </row>
    <row r="108" spans="1:7" s="114" customFormat="1" ht="12">
      <c r="A108" s="190"/>
      <c r="B108" s="165"/>
      <c r="C108" s="166"/>
      <c r="D108" s="171"/>
      <c r="E108" s="171"/>
      <c r="F108" s="171"/>
      <c r="G108" s="112"/>
    </row>
    <row r="109" spans="1:7" s="116" customFormat="1" ht="128.25">
      <c r="A109" s="190" t="s">
        <v>420</v>
      </c>
      <c r="B109" s="165" t="s">
        <v>566</v>
      </c>
      <c r="C109" s="166"/>
      <c r="D109" s="171"/>
      <c r="E109" s="171"/>
      <c r="F109" s="171"/>
      <c r="G109" s="93"/>
    </row>
    <row r="110" spans="1:7" s="116" customFormat="1" ht="14.25">
      <c r="A110" s="190"/>
      <c r="B110" s="165" t="s">
        <v>563</v>
      </c>
      <c r="C110" s="166" t="s">
        <v>525</v>
      </c>
      <c r="D110" s="171">
        <v>24</v>
      </c>
      <c r="E110" s="340"/>
      <c r="F110" s="171">
        <f>D110*E110</f>
        <v>0</v>
      </c>
      <c r="G110" s="93"/>
    </row>
    <row r="111" spans="1:7" s="116" customFormat="1" ht="8.25" customHeight="1">
      <c r="A111" s="190"/>
      <c r="B111" s="165"/>
      <c r="C111" s="166"/>
      <c r="D111" s="171"/>
      <c r="E111" s="171"/>
      <c r="F111" s="171"/>
      <c r="G111" s="93"/>
    </row>
    <row r="112" spans="1:7" s="114" customFormat="1" ht="142.5">
      <c r="A112" s="190" t="s">
        <v>421</v>
      </c>
      <c r="B112" s="165" t="s">
        <v>567</v>
      </c>
      <c r="C112" s="166"/>
      <c r="D112" s="171"/>
      <c r="E112" s="171"/>
      <c r="F112" s="171"/>
      <c r="G112" s="112"/>
    </row>
    <row r="113" spans="1:7" s="114" customFormat="1" ht="14.25">
      <c r="A113" s="190"/>
      <c r="B113" s="165" t="s">
        <v>563</v>
      </c>
      <c r="C113" s="166" t="s">
        <v>525</v>
      </c>
      <c r="D113" s="171">
        <f>55+2*2</f>
        <v>59</v>
      </c>
      <c r="E113" s="340"/>
      <c r="F113" s="171">
        <f>D113*E113</f>
        <v>0</v>
      </c>
      <c r="G113" s="112"/>
    </row>
    <row r="114" spans="1:7" s="114" customFormat="1" ht="8.25" customHeight="1">
      <c r="A114" s="190"/>
      <c r="B114" s="165"/>
      <c r="C114" s="166"/>
      <c r="D114" s="171"/>
      <c r="E114" s="171"/>
      <c r="F114" s="171"/>
      <c r="G114" s="112"/>
    </row>
    <row r="115" spans="1:7" s="114" customFormat="1" ht="60">
      <c r="A115" s="190" t="s">
        <v>422</v>
      </c>
      <c r="B115" s="165" t="s">
        <v>568</v>
      </c>
      <c r="C115" s="166"/>
      <c r="D115" s="171"/>
      <c r="E115" s="171"/>
      <c r="F115" s="171"/>
      <c r="G115" s="112"/>
    </row>
    <row r="116" spans="1:7" s="114" customFormat="1" ht="14.25">
      <c r="A116" s="190"/>
      <c r="B116" s="187" t="s">
        <v>561</v>
      </c>
      <c r="C116" s="166" t="s">
        <v>525</v>
      </c>
      <c r="D116" s="171">
        <f>158+195</f>
        <v>353</v>
      </c>
      <c r="E116" s="340"/>
      <c r="F116" s="171">
        <f>D116*E116</f>
        <v>0</v>
      </c>
      <c r="G116" s="112"/>
    </row>
    <row r="117" spans="1:7" s="114" customFormat="1" ht="9" customHeight="1">
      <c r="A117" s="190"/>
      <c r="B117" s="165"/>
      <c r="C117" s="166"/>
      <c r="D117" s="171"/>
      <c r="E117" s="171"/>
      <c r="F117" s="171"/>
      <c r="G117" s="112"/>
    </row>
    <row r="118" spans="1:7" s="114" customFormat="1" ht="72">
      <c r="A118" s="192" t="s">
        <v>423</v>
      </c>
      <c r="B118" s="187" t="s">
        <v>562</v>
      </c>
      <c r="C118" s="111"/>
      <c r="D118" s="265"/>
      <c r="E118" s="265"/>
      <c r="F118" s="265"/>
      <c r="G118" s="112"/>
    </row>
    <row r="119" spans="1:7" s="114" customFormat="1" ht="15" thickBot="1">
      <c r="A119" s="191"/>
      <c r="B119" s="179" t="s">
        <v>561</v>
      </c>
      <c r="C119" s="169" t="s">
        <v>525</v>
      </c>
      <c r="D119" s="245">
        <f>D116</f>
        <v>353</v>
      </c>
      <c r="E119" s="341"/>
      <c r="F119" s="245">
        <f>D119*E119</f>
        <v>0</v>
      </c>
      <c r="G119" s="112"/>
    </row>
    <row r="120" spans="1:7" s="114" customFormat="1" ht="12.75" thickTop="1">
      <c r="A120" s="190"/>
      <c r="B120" s="172" t="s">
        <v>599</v>
      </c>
      <c r="C120" s="175"/>
      <c r="D120" s="176"/>
      <c r="E120" s="176"/>
      <c r="F120" s="176">
        <f>SUM(F22:F119)</f>
        <v>0</v>
      </c>
      <c r="G120" s="112"/>
    </row>
    <row r="121" spans="1:7" s="114" customFormat="1" ht="12">
      <c r="A121" s="190"/>
      <c r="B121" s="64"/>
      <c r="C121" s="166"/>
      <c r="D121" s="171"/>
      <c r="E121" s="178"/>
      <c r="F121" s="182"/>
      <c r="G121" s="112"/>
    </row>
    <row r="122" spans="1:7" s="116" customFormat="1" ht="12.75" thickBot="1">
      <c r="A122" s="190" t="s">
        <v>424</v>
      </c>
      <c r="B122" s="181" t="s">
        <v>151</v>
      </c>
      <c r="C122" s="183"/>
      <c r="D122" s="183"/>
      <c r="E122" s="496"/>
      <c r="F122" s="182"/>
      <c r="G122" s="93"/>
    </row>
    <row r="123" spans="1:7" s="116" customFormat="1" ht="37.5" thickBot="1" thickTop="1">
      <c r="A123" s="151" t="s">
        <v>91</v>
      </c>
      <c r="B123" s="66" t="s">
        <v>92</v>
      </c>
      <c r="C123" s="101" t="s">
        <v>94</v>
      </c>
      <c r="D123" s="68" t="s">
        <v>61</v>
      </c>
      <c r="E123" s="68" t="s">
        <v>49</v>
      </c>
      <c r="F123" s="70" t="s">
        <v>93</v>
      </c>
      <c r="G123" s="93"/>
    </row>
    <row r="124" spans="1:7" s="114" customFormat="1" ht="108.75" thickTop="1">
      <c r="A124" s="190" t="s">
        <v>425</v>
      </c>
      <c r="B124" s="165" t="s">
        <v>426</v>
      </c>
      <c r="C124" s="111"/>
      <c r="D124" s="269"/>
      <c r="E124" s="269"/>
      <c r="F124" s="269"/>
      <c r="G124" s="112"/>
    </row>
    <row r="125" spans="1:7" s="114" customFormat="1" ht="12">
      <c r="A125" s="190"/>
      <c r="B125" s="165" t="s">
        <v>106</v>
      </c>
      <c r="C125" s="166" t="s">
        <v>109</v>
      </c>
      <c r="D125" s="176">
        <v>6</v>
      </c>
      <c r="E125" s="339"/>
      <c r="F125" s="176">
        <f>D125*E125</f>
        <v>0</v>
      </c>
      <c r="G125" s="112"/>
    </row>
    <row r="126" spans="1:7" s="114" customFormat="1" ht="12">
      <c r="A126" s="190"/>
      <c r="B126" s="165"/>
      <c r="C126" s="166"/>
      <c r="D126" s="176"/>
      <c r="E126" s="176"/>
      <c r="F126" s="176"/>
      <c r="G126" s="112"/>
    </row>
    <row r="127" spans="1:7" s="114" customFormat="1" ht="108">
      <c r="A127" s="190" t="s">
        <v>427</v>
      </c>
      <c r="B127" s="165" t="s">
        <v>428</v>
      </c>
      <c r="C127" s="111"/>
      <c r="D127" s="269"/>
      <c r="E127" s="269"/>
      <c r="F127" s="269"/>
      <c r="G127" s="112"/>
    </row>
    <row r="128" spans="1:7" s="114" customFormat="1" ht="12">
      <c r="A128" s="190"/>
      <c r="B128" s="165" t="s">
        <v>106</v>
      </c>
      <c r="C128" s="166" t="s">
        <v>109</v>
      </c>
      <c r="D128" s="176">
        <v>9</v>
      </c>
      <c r="E128" s="339"/>
      <c r="F128" s="176">
        <f>D128*E128</f>
        <v>0</v>
      </c>
      <c r="G128" s="112"/>
    </row>
    <row r="129" spans="1:7" s="114" customFormat="1" ht="12">
      <c r="A129" s="190"/>
      <c r="B129" s="165"/>
      <c r="C129" s="166"/>
      <c r="D129" s="176"/>
      <c r="E129" s="176"/>
      <c r="F129" s="176"/>
      <c r="G129" s="112"/>
    </row>
    <row r="130" spans="1:7" s="114" customFormat="1" ht="96">
      <c r="A130" s="190" t="s">
        <v>429</v>
      </c>
      <c r="B130" s="165" t="s">
        <v>579</v>
      </c>
      <c r="C130" s="111"/>
      <c r="D130" s="269"/>
      <c r="E130" s="269"/>
      <c r="F130" s="269"/>
      <c r="G130" s="112"/>
    </row>
    <row r="131" spans="1:7" s="114" customFormat="1" ht="14.25">
      <c r="A131" s="190"/>
      <c r="B131" s="165" t="s">
        <v>577</v>
      </c>
      <c r="C131" s="166" t="s">
        <v>525</v>
      </c>
      <c r="D131" s="176">
        <v>2.8</v>
      </c>
      <c r="E131" s="339"/>
      <c r="F131" s="176">
        <f>D131*E131</f>
        <v>0</v>
      </c>
      <c r="G131" s="112"/>
    </row>
    <row r="132" spans="1:7" s="114" customFormat="1" ht="12">
      <c r="A132" s="190"/>
      <c r="B132" s="165"/>
      <c r="C132" s="166"/>
      <c r="D132" s="176"/>
      <c r="E132" s="176"/>
      <c r="F132" s="176"/>
      <c r="G132" s="112"/>
    </row>
    <row r="133" spans="1:6" s="93" customFormat="1" ht="60">
      <c r="A133" s="190" t="s">
        <v>430</v>
      </c>
      <c r="B133" s="165" t="s">
        <v>578</v>
      </c>
      <c r="C133" s="100"/>
      <c r="D133" s="269"/>
      <c r="E133" s="269"/>
      <c r="F133" s="269"/>
    </row>
    <row r="134" spans="1:6" s="93" customFormat="1" ht="14.25">
      <c r="A134" s="190"/>
      <c r="B134" s="165" t="s">
        <v>577</v>
      </c>
      <c r="C134" s="166" t="s">
        <v>525</v>
      </c>
      <c r="D134" s="176">
        <v>1.6</v>
      </c>
      <c r="E134" s="339"/>
      <c r="F134" s="176">
        <f>D134*E134</f>
        <v>0</v>
      </c>
    </row>
    <row r="135" spans="1:6" s="93" customFormat="1" ht="12">
      <c r="A135" s="190"/>
      <c r="B135" s="165"/>
      <c r="C135" s="166"/>
      <c r="D135" s="176"/>
      <c r="E135" s="176"/>
      <c r="F135" s="176"/>
    </row>
    <row r="136" spans="1:6" s="112" customFormat="1" ht="128.25">
      <c r="A136" s="190" t="s">
        <v>431</v>
      </c>
      <c r="B136" s="165" t="s">
        <v>546</v>
      </c>
      <c r="C136" s="166"/>
      <c r="D136" s="176"/>
      <c r="E136" s="176"/>
      <c r="F136" s="176"/>
    </row>
    <row r="137" spans="1:6" s="112" customFormat="1" ht="14.25">
      <c r="A137" s="190" t="s">
        <v>432</v>
      </c>
      <c r="B137" s="172" t="s">
        <v>433</v>
      </c>
      <c r="C137" s="166" t="s">
        <v>530</v>
      </c>
      <c r="D137" s="176">
        <v>18</v>
      </c>
      <c r="E137" s="339"/>
      <c r="F137" s="176">
        <f>D137*E137</f>
        <v>0</v>
      </c>
    </row>
    <row r="138" spans="1:6" s="93" customFormat="1" ht="12">
      <c r="A138" s="190" t="s">
        <v>434</v>
      </c>
      <c r="B138" s="172" t="s">
        <v>435</v>
      </c>
      <c r="C138" s="166" t="s">
        <v>761</v>
      </c>
      <c r="D138" s="176">
        <f>D139*100</f>
        <v>650</v>
      </c>
      <c r="E138" s="339"/>
      <c r="F138" s="176">
        <f>D138*E138</f>
        <v>0</v>
      </c>
    </row>
    <row r="139" spans="1:7" s="114" customFormat="1" ht="14.25">
      <c r="A139" s="190" t="s">
        <v>436</v>
      </c>
      <c r="B139" s="172" t="s">
        <v>437</v>
      </c>
      <c r="C139" s="166" t="s">
        <v>525</v>
      </c>
      <c r="D139" s="176">
        <v>6.5</v>
      </c>
      <c r="E139" s="339"/>
      <c r="F139" s="176">
        <f>D139*E139</f>
        <v>0</v>
      </c>
      <c r="G139" s="117"/>
    </row>
    <row r="140" spans="1:7" s="114" customFormat="1" ht="12">
      <c r="A140" s="190"/>
      <c r="B140" s="172"/>
      <c r="C140" s="166"/>
      <c r="D140" s="176"/>
      <c r="E140" s="176"/>
      <c r="F140" s="176"/>
      <c r="G140" s="117"/>
    </row>
    <row r="141" spans="1:7" s="114" customFormat="1" ht="128.25">
      <c r="A141" s="190" t="s">
        <v>438</v>
      </c>
      <c r="B141" s="165" t="s">
        <v>547</v>
      </c>
      <c r="C141" s="166"/>
      <c r="D141" s="176"/>
      <c r="E141" s="176"/>
      <c r="F141" s="176"/>
      <c r="G141" s="117"/>
    </row>
    <row r="142" spans="1:7" s="114" customFormat="1" ht="14.25">
      <c r="A142" s="190" t="s">
        <v>439</v>
      </c>
      <c r="B142" s="172" t="s">
        <v>440</v>
      </c>
      <c r="C142" s="166" t="s">
        <v>530</v>
      </c>
      <c r="D142" s="176">
        <v>68</v>
      </c>
      <c r="E142" s="339"/>
      <c r="F142" s="176">
        <f>D142*E142</f>
        <v>0</v>
      </c>
      <c r="G142" s="117"/>
    </row>
    <row r="143" spans="1:7" s="116" customFormat="1" ht="12">
      <c r="A143" s="190" t="s">
        <v>441</v>
      </c>
      <c r="B143" s="172" t="s">
        <v>442</v>
      </c>
      <c r="C143" s="166" t="s">
        <v>761</v>
      </c>
      <c r="D143" s="176">
        <f>D144*100</f>
        <v>810</v>
      </c>
      <c r="E143" s="339"/>
      <c r="F143" s="176">
        <f>D143*E143</f>
        <v>0</v>
      </c>
      <c r="G143" s="93"/>
    </row>
    <row r="144" spans="1:7" s="114" customFormat="1" ht="14.25">
      <c r="A144" s="190" t="s">
        <v>443</v>
      </c>
      <c r="B144" s="172" t="s">
        <v>444</v>
      </c>
      <c r="C144" s="166" t="s">
        <v>525</v>
      </c>
      <c r="D144" s="176">
        <v>8.1</v>
      </c>
      <c r="E144" s="339"/>
      <c r="F144" s="176">
        <f>D144*E144</f>
        <v>0</v>
      </c>
      <c r="G144" s="118"/>
    </row>
    <row r="145" spans="1:7" s="114" customFormat="1" ht="12">
      <c r="A145" s="190"/>
      <c r="B145" s="172"/>
      <c r="C145" s="166"/>
      <c r="D145" s="176"/>
      <c r="E145" s="176"/>
      <c r="F145" s="176"/>
      <c r="G145" s="118"/>
    </row>
    <row r="146" spans="1:7" s="114" customFormat="1" ht="156.75">
      <c r="A146" s="190" t="s">
        <v>445</v>
      </c>
      <c r="B146" s="165" t="s">
        <v>548</v>
      </c>
      <c r="C146" s="166"/>
      <c r="D146" s="176"/>
      <c r="E146" s="176"/>
      <c r="F146" s="176"/>
      <c r="G146" s="118"/>
    </row>
    <row r="147" spans="1:7" s="114" customFormat="1" ht="14.25">
      <c r="A147" s="190" t="s">
        <v>446</v>
      </c>
      <c r="B147" s="172" t="s">
        <v>447</v>
      </c>
      <c r="C147" s="166" t="s">
        <v>530</v>
      </c>
      <c r="D147" s="176">
        <v>19</v>
      </c>
      <c r="E147" s="339"/>
      <c r="F147" s="176">
        <f>D147*E147</f>
        <v>0</v>
      </c>
      <c r="G147" s="112"/>
    </row>
    <row r="148" spans="1:7" s="116" customFormat="1" ht="12">
      <c r="A148" s="190" t="s">
        <v>448</v>
      </c>
      <c r="B148" s="172" t="s">
        <v>449</v>
      </c>
      <c r="C148" s="166" t="s">
        <v>166</v>
      </c>
      <c r="D148" s="176">
        <f>D149*100</f>
        <v>440.00000000000006</v>
      </c>
      <c r="E148" s="339"/>
      <c r="F148" s="176">
        <f>D148*E148</f>
        <v>0</v>
      </c>
      <c r="G148" s="93"/>
    </row>
    <row r="149" spans="1:7" s="114" customFormat="1" ht="14.25">
      <c r="A149" s="190" t="s">
        <v>450</v>
      </c>
      <c r="B149" s="172" t="s">
        <v>451</v>
      </c>
      <c r="C149" s="166" t="s">
        <v>525</v>
      </c>
      <c r="D149" s="176">
        <v>4.4</v>
      </c>
      <c r="E149" s="339"/>
      <c r="F149" s="176">
        <f>D149*E149</f>
        <v>0</v>
      </c>
      <c r="G149" s="112"/>
    </row>
    <row r="150" spans="1:7" s="114" customFormat="1" ht="12">
      <c r="A150" s="190"/>
      <c r="B150" s="172"/>
      <c r="C150" s="166"/>
      <c r="D150" s="176"/>
      <c r="E150" s="176"/>
      <c r="F150" s="176"/>
      <c r="G150" s="112"/>
    </row>
    <row r="151" spans="1:7" s="114" customFormat="1" ht="96">
      <c r="A151" s="190" t="s">
        <v>452</v>
      </c>
      <c r="B151" s="165" t="s">
        <v>576</v>
      </c>
      <c r="C151" s="111"/>
      <c r="D151" s="269"/>
      <c r="E151" s="269"/>
      <c r="F151" s="269"/>
      <c r="G151" s="112"/>
    </row>
    <row r="152" spans="1:7" s="114" customFormat="1" ht="12">
      <c r="A152" s="190"/>
      <c r="B152" s="165" t="s">
        <v>575</v>
      </c>
      <c r="C152" s="166" t="s">
        <v>109</v>
      </c>
      <c r="D152" s="176">
        <v>1</v>
      </c>
      <c r="E152" s="339"/>
      <c r="F152" s="176">
        <f>D152*E152</f>
        <v>0</v>
      </c>
      <c r="G152" s="112"/>
    </row>
    <row r="153" spans="1:7" s="114" customFormat="1" ht="12">
      <c r="A153" s="190"/>
      <c r="B153" s="165"/>
      <c r="C153" s="166"/>
      <c r="D153" s="176"/>
      <c r="E153" s="176"/>
      <c r="F153" s="176"/>
      <c r="G153" s="112"/>
    </row>
    <row r="154" spans="1:7" s="116" customFormat="1" ht="60">
      <c r="A154" s="190" t="s">
        <v>453</v>
      </c>
      <c r="B154" s="165" t="s">
        <v>574</v>
      </c>
      <c r="C154" s="100"/>
      <c r="D154" s="269"/>
      <c r="E154" s="269"/>
      <c r="F154" s="269"/>
      <c r="G154" s="93"/>
    </row>
    <row r="155" spans="1:7" s="116" customFormat="1" ht="12">
      <c r="A155" s="190"/>
      <c r="B155" s="165" t="s">
        <v>573</v>
      </c>
      <c r="C155" s="166" t="s">
        <v>109</v>
      </c>
      <c r="D155" s="176">
        <f>9+3</f>
        <v>12</v>
      </c>
      <c r="E155" s="339"/>
      <c r="F155" s="176">
        <f>D155*E155</f>
        <v>0</v>
      </c>
      <c r="G155" s="93"/>
    </row>
    <row r="156" spans="1:7" s="116" customFormat="1" ht="12">
      <c r="A156" s="190"/>
      <c r="B156" s="165"/>
      <c r="C156" s="166"/>
      <c r="D156" s="176"/>
      <c r="E156" s="176"/>
      <c r="F156" s="176"/>
      <c r="G156" s="93"/>
    </row>
    <row r="157" spans="1:7" s="114" customFormat="1" ht="84">
      <c r="A157" s="190" t="s">
        <v>454</v>
      </c>
      <c r="B157" s="165" t="s">
        <v>571</v>
      </c>
      <c r="C157" s="111"/>
      <c r="D157" s="269"/>
      <c r="E157" s="269"/>
      <c r="F157" s="269"/>
      <c r="G157" s="112"/>
    </row>
    <row r="158" spans="1:7" s="114" customFormat="1" ht="14.25">
      <c r="A158" s="190"/>
      <c r="B158" s="165" t="s">
        <v>572</v>
      </c>
      <c r="C158" s="166" t="s">
        <v>525</v>
      </c>
      <c r="D158" s="176">
        <f>2+1</f>
        <v>3</v>
      </c>
      <c r="E158" s="339"/>
      <c r="F158" s="176">
        <f>D158*E158</f>
        <v>0</v>
      </c>
      <c r="G158" s="112"/>
    </row>
    <row r="159" spans="1:7" s="114" customFormat="1" ht="12">
      <c r="A159" s="190"/>
      <c r="B159" s="165"/>
      <c r="C159" s="166"/>
      <c r="D159" s="176"/>
      <c r="E159" s="176"/>
      <c r="F159" s="176"/>
      <c r="G159" s="112"/>
    </row>
    <row r="160" spans="1:7" s="114" customFormat="1" ht="84">
      <c r="A160" s="190" t="s">
        <v>455</v>
      </c>
      <c r="B160" s="165" t="s">
        <v>569</v>
      </c>
      <c r="C160" s="111"/>
      <c r="D160" s="269"/>
      <c r="E160" s="269"/>
      <c r="F160" s="269"/>
      <c r="G160" s="112"/>
    </row>
    <row r="161" spans="1:7" s="114" customFormat="1" ht="14.25">
      <c r="A161" s="190"/>
      <c r="B161" s="165" t="s">
        <v>570</v>
      </c>
      <c r="C161" s="166" t="s">
        <v>525</v>
      </c>
      <c r="D161" s="176">
        <f>1*2</f>
        <v>2</v>
      </c>
      <c r="E161" s="339"/>
      <c r="F161" s="176">
        <f>D161*E161</f>
        <v>0</v>
      </c>
      <c r="G161" s="112"/>
    </row>
    <row r="162" spans="1:7" s="114" customFormat="1" ht="12">
      <c r="A162" s="190"/>
      <c r="B162" s="165"/>
      <c r="C162" s="166"/>
      <c r="D162" s="176"/>
      <c r="E162" s="176"/>
      <c r="F162" s="176"/>
      <c r="G162" s="112"/>
    </row>
    <row r="163" spans="1:7" s="114" customFormat="1" ht="128.25">
      <c r="A163" s="190" t="s">
        <v>456</v>
      </c>
      <c r="B163" s="165" t="s">
        <v>549</v>
      </c>
      <c r="C163" s="166"/>
      <c r="D163" s="176"/>
      <c r="E163" s="176"/>
      <c r="F163" s="176"/>
      <c r="G163" s="117"/>
    </row>
    <row r="164" spans="1:7" s="114" customFormat="1" ht="24">
      <c r="A164" s="190" t="s">
        <v>457</v>
      </c>
      <c r="B164" s="172" t="s">
        <v>458</v>
      </c>
      <c r="C164" s="166" t="s">
        <v>761</v>
      </c>
      <c r="D164" s="176">
        <f>D165*100</f>
        <v>280</v>
      </c>
      <c r="E164" s="339"/>
      <c r="F164" s="176">
        <f>D164*E164</f>
        <v>0</v>
      </c>
      <c r="G164" s="112"/>
    </row>
    <row r="165" spans="1:7" s="114" customFormat="1" ht="24">
      <c r="A165" s="192" t="s">
        <v>459</v>
      </c>
      <c r="B165" s="180" t="s">
        <v>460</v>
      </c>
      <c r="C165" s="170" t="s">
        <v>525</v>
      </c>
      <c r="D165" s="270">
        <f>1.4*2</f>
        <v>2.8</v>
      </c>
      <c r="E165" s="342"/>
      <c r="F165" s="270">
        <f>D165*E165</f>
        <v>0</v>
      </c>
      <c r="G165" s="112"/>
    </row>
    <row r="166" spans="1:7" s="114" customFormat="1" ht="12">
      <c r="A166" s="192"/>
      <c r="B166" s="180"/>
      <c r="C166" s="170"/>
      <c r="D166" s="270"/>
      <c r="E166" s="270"/>
      <c r="F166" s="270"/>
      <c r="G166" s="112"/>
    </row>
    <row r="167" spans="1:6" s="93" customFormat="1" ht="128.25">
      <c r="A167" s="190" t="s">
        <v>461</v>
      </c>
      <c r="B167" s="165" t="s">
        <v>550</v>
      </c>
      <c r="C167" s="166"/>
      <c r="D167" s="176"/>
      <c r="E167" s="176"/>
      <c r="F167" s="176"/>
    </row>
    <row r="168" spans="1:7" s="114" customFormat="1" ht="24">
      <c r="A168" s="190" t="s">
        <v>462</v>
      </c>
      <c r="B168" s="172" t="s">
        <v>463</v>
      </c>
      <c r="C168" s="166" t="s">
        <v>530</v>
      </c>
      <c r="D168" s="176">
        <f>34*2</f>
        <v>68</v>
      </c>
      <c r="E168" s="339"/>
      <c r="F168" s="176">
        <f>D168*E168</f>
        <v>0</v>
      </c>
      <c r="G168" s="112"/>
    </row>
    <row r="169" spans="1:7" s="114" customFormat="1" ht="24">
      <c r="A169" s="190" t="s">
        <v>464</v>
      </c>
      <c r="B169" s="172" t="s">
        <v>465</v>
      </c>
      <c r="C169" s="166" t="s">
        <v>761</v>
      </c>
      <c r="D169" s="176">
        <f>D170*100</f>
        <v>480</v>
      </c>
      <c r="E169" s="339"/>
      <c r="F169" s="176">
        <f>D169*E169</f>
        <v>0</v>
      </c>
      <c r="G169" s="112"/>
    </row>
    <row r="170" spans="1:7" s="116" customFormat="1" ht="24.75" thickBot="1">
      <c r="A170" s="191" t="s">
        <v>466</v>
      </c>
      <c r="B170" s="193" t="s">
        <v>467</v>
      </c>
      <c r="C170" s="169" t="s">
        <v>525</v>
      </c>
      <c r="D170" s="271">
        <f>2.4*2</f>
        <v>4.8</v>
      </c>
      <c r="E170" s="343"/>
      <c r="F170" s="271">
        <f>D170*E170</f>
        <v>0</v>
      </c>
      <c r="G170" s="93"/>
    </row>
    <row r="171" spans="1:7" s="114" customFormat="1" ht="12.75" thickTop="1">
      <c r="A171" s="190"/>
      <c r="B171" s="184" t="s">
        <v>598</v>
      </c>
      <c r="C171" s="166"/>
      <c r="D171" s="176"/>
      <c r="E171" s="176"/>
      <c r="F171" s="176">
        <f>SUM(F125:F170)</f>
        <v>0</v>
      </c>
      <c r="G171" s="112"/>
    </row>
    <row r="172" spans="1:7" s="114" customFormat="1" ht="12">
      <c r="A172" s="190"/>
      <c r="B172" s="185"/>
      <c r="C172" s="166"/>
      <c r="D172" s="171"/>
      <c r="E172" s="178"/>
      <c r="F172" s="182"/>
      <c r="G172" s="112"/>
    </row>
    <row r="173" spans="1:7" s="116" customFormat="1" ht="12.75" thickBot="1">
      <c r="A173" s="190" t="s">
        <v>468</v>
      </c>
      <c r="B173" s="181" t="s">
        <v>153</v>
      </c>
      <c r="C173" s="171"/>
      <c r="D173" s="171"/>
      <c r="E173" s="178"/>
      <c r="F173" s="182"/>
      <c r="G173" s="93"/>
    </row>
    <row r="174" spans="1:7" s="116" customFormat="1" ht="37.5" thickBot="1" thickTop="1">
      <c r="A174" s="151" t="s">
        <v>91</v>
      </c>
      <c r="B174" s="66" t="s">
        <v>92</v>
      </c>
      <c r="C174" s="101" t="s">
        <v>94</v>
      </c>
      <c r="D174" s="68" t="s">
        <v>61</v>
      </c>
      <c r="E174" s="68" t="s">
        <v>49</v>
      </c>
      <c r="F174" s="70" t="s">
        <v>93</v>
      </c>
      <c r="G174" s="93"/>
    </row>
    <row r="175" spans="1:7" s="114" customFormat="1" ht="48.75" thickTop="1">
      <c r="A175" s="190" t="s">
        <v>469</v>
      </c>
      <c r="B175" s="165" t="s">
        <v>594</v>
      </c>
      <c r="C175" s="265"/>
      <c r="D175" s="265"/>
      <c r="E175" s="265"/>
      <c r="F175" s="265"/>
      <c r="G175" s="112"/>
    </row>
    <row r="176" spans="1:7" s="114" customFormat="1" ht="12">
      <c r="A176" s="190"/>
      <c r="B176" s="165" t="s">
        <v>592</v>
      </c>
      <c r="C176" s="171" t="s">
        <v>109</v>
      </c>
      <c r="D176" s="171">
        <v>6</v>
      </c>
      <c r="E176" s="340"/>
      <c r="F176" s="171">
        <f>D176*E176</f>
        <v>0</v>
      </c>
      <c r="G176" s="112"/>
    </row>
    <row r="177" spans="1:7" s="114" customFormat="1" ht="12">
      <c r="A177" s="190"/>
      <c r="B177" s="165"/>
      <c r="C177" s="171"/>
      <c r="D177" s="171"/>
      <c r="E177" s="171"/>
      <c r="F177" s="171"/>
      <c r="G177" s="112"/>
    </row>
    <row r="178" spans="1:7" s="114" customFormat="1" ht="48">
      <c r="A178" s="190" t="s">
        <v>470</v>
      </c>
      <c r="B178" s="165" t="s">
        <v>593</v>
      </c>
      <c r="C178" s="265"/>
      <c r="D178" s="265"/>
      <c r="E178" s="265"/>
      <c r="F178" s="265"/>
      <c r="G178" s="112"/>
    </row>
    <row r="179" spans="1:7" s="114" customFormat="1" ht="12">
      <c r="A179" s="190"/>
      <c r="B179" s="165" t="s">
        <v>592</v>
      </c>
      <c r="C179" s="171" t="s">
        <v>109</v>
      </c>
      <c r="D179" s="171">
        <v>9</v>
      </c>
      <c r="E179" s="340"/>
      <c r="F179" s="171">
        <f>D179*E179</f>
        <v>0</v>
      </c>
      <c r="G179" s="112"/>
    </row>
    <row r="180" spans="1:7" s="114" customFormat="1" ht="12">
      <c r="A180" s="190"/>
      <c r="B180" s="165"/>
      <c r="C180" s="171"/>
      <c r="D180" s="171"/>
      <c r="E180" s="171"/>
      <c r="F180" s="171"/>
      <c r="G180" s="112"/>
    </row>
    <row r="181" spans="1:7" s="114" customFormat="1" ht="256.5">
      <c r="A181" s="190" t="s">
        <v>471</v>
      </c>
      <c r="B181" s="165" t="s">
        <v>591</v>
      </c>
      <c r="C181" s="265"/>
      <c r="D181" s="265"/>
      <c r="E181" s="265"/>
      <c r="F181" s="265"/>
      <c r="G181" s="112"/>
    </row>
    <row r="182" spans="1:7" s="114" customFormat="1" ht="12">
      <c r="A182" s="190"/>
      <c r="B182" s="165" t="s">
        <v>590</v>
      </c>
      <c r="C182" s="171" t="s">
        <v>109</v>
      </c>
      <c r="D182" s="171">
        <f>6+9</f>
        <v>15</v>
      </c>
      <c r="E182" s="340"/>
      <c r="F182" s="171">
        <f>D182*E182</f>
        <v>0</v>
      </c>
      <c r="G182" s="112"/>
    </row>
    <row r="183" spans="1:7" s="114" customFormat="1" ht="12">
      <c r="A183" s="190"/>
      <c r="B183" s="165"/>
      <c r="C183" s="171"/>
      <c r="D183" s="171"/>
      <c r="E183" s="171"/>
      <c r="F183" s="171"/>
      <c r="G183" s="112"/>
    </row>
    <row r="184" spans="1:7" s="114" customFormat="1" ht="156.75">
      <c r="A184" s="190" t="s">
        <v>472</v>
      </c>
      <c r="B184" s="165" t="s">
        <v>589</v>
      </c>
      <c r="C184" s="265"/>
      <c r="D184" s="265"/>
      <c r="E184" s="265"/>
      <c r="F184" s="265"/>
      <c r="G184" s="112"/>
    </row>
    <row r="185" spans="1:7" s="114" customFormat="1" ht="12">
      <c r="A185" s="190"/>
      <c r="B185" s="165" t="s">
        <v>588</v>
      </c>
      <c r="C185" s="171" t="s">
        <v>109</v>
      </c>
      <c r="D185" s="171">
        <f>9+3</f>
        <v>12</v>
      </c>
      <c r="E185" s="340"/>
      <c r="F185" s="171">
        <f>D185*E185</f>
        <v>0</v>
      </c>
      <c r="G185" s="112"/>
    </row>
    <row r="186" spans="1:7" s="114" customFormat="1" ht="12">
      <c r="A186" s="190"/>
      <c r="B186" s="165"/>
      <c r="C186" s="171"/>
      <c r="D186" s="171"/>
      <c r="E186" s="171"/>
      <c r="F186" s="171"/>
      <c r="G186" s="112"/>
    </row>
    <row r="187" spans="1:7" s="114" customFormat="1" ht="60">
      <c r="A187" s="190" t="s">
        <v>473</v>
      </c>
      <c r="B187" s="165" t="s">
        <v>587</v>
      </c>
      <c r="C187" s="265"/>
      <c r="D187" s="265"/>
      <c r="E187" s="265"/>
      <c r="F187" s="265"/>
      <c r="G187" s="112"/>
    </row>
    <row r="188" spans="1:7" s="114" customFormat="1" ht="12">
      <c r="A188" s="190"/>
      <c r="B188" s="165" t="s">
        <v>586</v>
      </c>
      <c r="C188" s="171" t="s">
        <v>109</v>
      </c>
      <c r="D188" s="171">
        <v>2</v>
      </c>
      <c r="E188" s="340"/>
      <c r="F188" s="171">
        <f>D188*E188</f>
        <v>0</v>
      </c>
      <c r="G188" s="112"/>
    </row>
    <row r="189" spans="1:7" s="114" customFormat="1" ht="12">
      <c r="A189" s="190"/>
      <c r="B189" s="165"/>
      <c r="C189" s="171"/>
      <c r="D189" s="171"/>
      <c r="E189" s="171"/>
      <c r="F189" s="171"/>
      <c r="G189" s="112"/>
    </row>
    <row r="190" spans="1:6" s="93" customFormat="1" ht="96">
      <c r="A190" s="190" t="s">
        <v>474</v>
      </c>
      <c r="B190" s="165" t="s">
        <v>585</v>
      </c>
      <c r="C190" s="266"/>
      <c r="D190" s="266"/>
      <c r="E190" s="266"/>
      <c r="F190" s="266"/>
    </row>
    <row r="191" spans="1:6" s="93" customFormat="1" ht="12">
      <c r="A191" s="190"/>
      <c r="B191" s="165" t="s">
        <v>584</v>
      </c>
      <c r="C191" s="171" t="s">
        <v>109</v>
      </c>
      <c r="D191" s="171">
        <v>8</v>
      </c>
      <c r="E191" s="340"/>
      <c r="F191" s="171">
        <f>D191*E191</f>
        <v>0</v>
      </c>
    </row>
    <row r="192" spans="1:6" s="93" customFormat="1" ht="12">
      <c r="A192" s="190"/>
      <c r="B192" s="165"/>
      <c r="C192" s="171"/>
      <c r="D192" s="171"/>
      <c r="E192" s="171"/>
      <c r="F192" s="171"/>
    </row>
    <row r="193" spans="1:7" s="114" customFormat="1" ht="48">
      <c r="A193" s="190" t="s">
        <v>475</v>
      </c>
      <c r="B193" s="165" t="s">
        <v>583</v>
      </c>
      <c r="C193" s="265"/>
      <c r="D193" s="265"/>
      <c r="E193" s="265"/>
      <c r="F193" s="265"/>
      <c r="G193" s="112"/>
    </row>
    <row r="194" spans="1:7" s="114" customFormat="1" ht="12">
      <c r="A194" s="190"/>
      <c r="B194" s="165" t="s">
        <v>582</v>
      </c>
      <c r="C194" s="171" t="s">
        <v>109</v>
      </c>
      <c r="D194" s="171">
        <f>12*2*4</f>
        <v>96</v>
      </c>
      <c r="E194" s="340"/>
      <c r="F194" s="171">
        <f>D194*E194</f>
        <v>0</v>
      </c>
      <c r="G194" s="112"/>
    </row>
    <row r="195" spans="1:7" s="114" customFormat="1" ht="12">
      <c r="A195" s="190"/>
      <c r="B195" s="165"/>
      <c r="C195" s="171"/>
      <c r="D195" s="171"/>
      <c r="E195" s="171"/>
      <c r="F195" s="171"/>
      <c r="G195" s="112"/>
    </row>
    <row r="196" spans="1:7" s="114" customFormat="1" ht="84">
      <c r="A196" s="190" t="s">
        <v>476</v>
      </c>
      <c r="B196" s="165" t="s">
        <v>477</v>
      </c>
      <c r="C196" s="171"/>
      <c r="D196" s="171"/>
      <c r="E196" s="171"/>
      <c r="F196" s="171"/>
      <c r="G196" s="112"/>
    </row>
    <row r="197" spans="1:7" s="116" customFormat="1" ht="120">
      <c r="A197" s="190"/>
      <c r="B197" s="165" t="s">
        <v>478</v>
      </c>
      <c r="C197" s="171"/>
      <c r="D197" s="171"/>
      <c r="E197" s="171"/>
      <c r="F197" s="171"/>
      <c r="G197" s="93"/>
    </row>
    <row r="198" spans="1:7" s="114" customFormat="1" ht="192">
      <c r="A198" s="190"/>
      <c r="B198" s="165" t="s">
        <v>551</v>
      </c>
      <c r="C198" s="265"/>
      <c r="D198" s="265"/>
      <c r="E198" s="265"/>
      <c r="F198" s="265"/>
      <c r="G198" s="112"/>
    </row>
    <row r="199" spans="1:7" s="114" customFormat="1" ht="12">
      <c r="A199" s="190"/>
      <c r="B199" s="165" t="s">
        <v>106</v>
      </c>
      <c r="C199" s="171" t="s">
        <v>109</v>
      </c>
      <c r="D199" s="171">
        <v>1</v>
      </c>
      <c r="E199" s="340"/>
      <c r="F199" s="171">
        <f>D199*E199</f>
        <v>0</v>
      </c>
      <c r="G199" s="112"/>
    </row>
    <row r="200" spans="1:7" s="114" customFormat="1" ht="12">
      <c r="A200" s="190"/>
      <c r="B200" s="165"/>
      <c r="C200" s="171"/>
      <c r="D200" s="171"/>
      <c r="E200" s="171"/>
      <c r="F200" s="171"/>
      <c r="G200" s="112"/>
    </row>
    <row r="201" spans="1:7" s="114" customFormat="1" ht="84">
      <c r="A201" s="190" t="s">
        <v>479</v>
      </c>
      <c r="B201" s="165" t="s">
        <v>480</v>
      </c>
      <c r="C201" s="171"/>
      <c r="D201" s="171"/>
      <c r="E201" s="171"/>
      <c r="F201" s="171"/>
      <c r="G201" s="112"/>
    </row>
    <row r="202" spans="1:7" s="116" customFormat="1" ht="12">
      <c r="A202" s="190" t="s">
        <v>481</v>
      </c>
      <c r="B202" s="165" t="s">
        <v>482</v>
      </c>
      <c r="C202" s="171" t="s">
        <v>109</v>
      </c>
      <c r="D202" s="171">
        <v>28</v>
      </c>
      <c r="E202" s="340"/>
      <c r="F202" s="171">
        <f>D202*E202</f>
        <v>0</v>
      </c>
      <c r="G202" s="93"/>
    </row>
    <row r="203" spans="1:7" s="114" customFormat="1" ht="12">
      <c r="A203" s="190" t="s">
        <v>483</v>
      </c>
      <c r="B203" s="165" t="s">
        <v>484</v>
      </c>
      <c r="C203" s="171" t="s">
        <v>109</v>
      </c>
      <c r="D203" s="171">
        <v>28</v>
      </c>
      <c r="E203" s="340"/>
      <c r="F203" s="171">
        <f>D203*E203</f>
        <v>0</v>
      </c>
      <c r="G203" s="112"/>
    </row>
    <row r="204" spans="1:7" s="114" customFormat="1" ht="12">
      <c r="A204" s="190"/>
      <c r="B204" s="165"/>
      <c r="C204" s="171"/>
      <c r="D204" s="171"/>
      <c r="E204" s="171"/>
      <c r="F204" s="171"/>
      <c r="G204" s="112"/>
    </row>
    <row r="205" spans="1:7" s="114" customFormat="1" ht="36">
      <c r="A205" s="190" t="s">
        <v>485</v>
      </c>
      <c r="B205" s="187" t="s">
        <v>581</v>
      </c>
      <c r="C205" s="265"/>
      <c r="D205" s="265"/>
      <c r="E205" s="265"/>
      <c r="F205" s="265"/>
      <c r="G205" s="112"/>
    </row>
    <row r="206" spans="1:7" s="114" customFormat="1" ht="12.75" thickBot="1">
      <c r="A206" s="191"/>
      <c r="B206" s="179" t="s">
        <v>580</v>
      </c>
      <c r="C206" s="245" t="s">
        <v>104</v>
      </c>
      <c r="D206" s="245">
        <v>1</v>
      </c>
      <c r="E206" s="341"/>
      <c r="F206" s="245">
        <f>D206*E206</f>
        <v>0</v>
      </c>
      <c r="G206" s="112"/>
    </row>
    <row r="207" spans="1:7" s="116" customFormat="1" ht="12.75" thickTop="1">
      <c r="A207" s="190"/>
      <c r="B207" s="172" t="s">
        <v>597</v>
      </c>
      <c r="C207" s="171"/>
      <c r="D207" s="171"/>
      <c r="E207" s="171"/>
      <c r="F207" s="171">
        <f>SUM(F176:F206)</f>
        <v>0</v>
      </c>
      <c r="G207" s="93"/>
    </row>
    <row r="208" spans="1:7" s="114" customFormat="1" ht="12">
      <c r="A208" s="190"/>
      <c r="B208" s="185"/>
      <c r="C208" s="166"/>
      <c r="D208" s="171"/>
      <c r="E208" s="178"/>
      <c r="F208" s="182"/>
      <c r="G208" s="112"/>
    </row>
    <row r="209" spans="1:7" s="114" customFormat="1" ht="12.75" thickBot="1">
      <c r="A209" s="190" t="s">
        <v>486</v>
      </c>
      <c r="B209" s="186" t="s">
        <v>156</v>
      </c>
      <c r="C209" s="166"/>
      <c r="D209" s="171"/>
      <c r="E209" s="178"/>
      <c r="F209" s="182"/>
      <c r="G209" s="112"/>
    </row>
    <row r="210" spans="1:7" s="114" customFormat="1" ht="37.5" thickBot="1" thickTop="1">
      <c r="A210" s="151" t="s">
        <v>91</v>
      </c>
      <c r="B210" s="66" t="s">
        <v>92</v>
      </c>
      <c r="C210" s="101" t="s">
        <v>94</v>
      </c>
      <c r="D210" s="68" t="s">
        <v>61</v>
      </c>
      <c r="E210" s="68" t="s">
        <v>49</v>
      </c>
      <c r="F210" s="70" t="s">
        <v>93</v>
      </c>
      <c r="G210" s="112"/>
    </row>
    <row r="211" spans="1:7" s="114" customFormat="1" ht="257.25" thickTop="1">
      <c r="A211" s="190" t="s">
        <v>487</v>
      </c>
      <c r="B211" s="165" t="s">
        <v>552</v>
      </c>
      <c r="C211" s="268"/>
      <c r="D211" s="268"/>
      <c r="E211" s="268"/>
      <c r="F211" s="268"/>
      <c r="G211" s="117"/>
    </row>
    <row r="212" spans="1:7" s="114" customFormat="1" ht="12">
      <c r="A212" s="190" t="s">
        <v>488</v>
      </c>
      <c r="B212" s="165" t="s">
        <v>489</v>
      </c>
      <c r="C212" s="171" t="s">
        <v>47</v>
      </c>
      <c r="D212" s="171">
        <f>22+33+8</f>
        <v>63</v>
      </c>
      <c r="E212" s="340"/>
      <c r="F212" s="171">
        <f>D212*E212</f>
        <v>0</v>
      </c>
      <c r="G212" s="112"/>
    </row>
    <row r="213" spans="1:7" s="114" customFormat="1" ht="12">
      <c r="A213" s="190" t="s">
        <v>490</v>
      </c>
      <c r="B213" s="165" t="s">
        <v>491</v>
      </c>
      <c r="C213" s="171" t="s">
        <v>47</v>
      </c>
      <c r="D213" s="171">
        <v>55</v>
      </c>
      <c r="E213" s="340"/>
      <c r="F213" s="171">
        <f>D213*E213</f>
        <v>0</v>
      </c>
      <c r="G213" s="112"/>
    </row>
    <row r="214" spans="1:7" s="114" customFormat="1" ht="12">
      <c r="A214" s="190"/>
      <c r="B214" s="165"/>
      <c r="C214" s="171"/>
      <c r="D214" s="171"/>
      <c r="E214" s="171"/>
      <c r="F214" s="171"/>
      <c r="G214" s="112"/>
    </row>
    <row r="215" spans="1:6" s="93" customFormat="1" ht="270.75">
      <c r="A215" s="190" t="s">
        <v>492</v>
      </c>
      <c r="B215" s="165" t="s">
        <v>553</v>
      </c>
      <c r="C215" s="266"/>
      <c r="D215" s="266"/>
      <c r="E215" s="266"/>
      <c r="F215" s="266"/>
    </row>
    <row r="216" spans="1:6" s="93" customFormat="1" ht="12">
      <c r="A216" s="190"/>
      <c r="B216" s="165" t="s">
        <v>595</v>
      </c>
      <c r="C216" s="171" t="s">
        <v>47</v>
      </c>
      <c r="D216" s="171">
        <v>217</v>
      </c>
      <c r="E216" s="340"/>
      <c r="F216" s="171">
        <f>D216*E216</f>
        <v>0</v>
      </c>
    </row>
    <row r="217" spans="1:6" s="93" customFormat="1" ht="12">
      <c r="A217" s="190"/>
      <c r="B217" s="165"/>
      <c r="C217" s="171"/>
      <c r="D217" s="171"/>
      <c r="E217" s="171"/>
      <c r="F217" s="171"/>
    </row>
    <row r="218" spans="1:7" s="114" customFormat="1" ht="252">
      <c r="A218" s="190" t="s">
        <v>493</v>
      </c>
      <c r="B218" s="165" t="s">
        <v>494</v>
      </c>
      <c r="C218" s="265"/>
      <c r="D218" s="265"/>
      <c r="E218" s="265"/>
      <c r="F218" s="265"/>
      <c r="G218" s="112"/>
    </row>
    <row r="219" spans="1:7" s="114" customFormat="1" ht="12">
      <c r="A219" s="190"/>
      <c r="B219" s="165" t="s">
        <v>596</v>
      </c>
      <c r="C219" s="171" t="s">
        <v>109</v>
      </c>
      <c r="D219" s="171">
        <v>6</v>
      </c>
      <c r="E219" s="340"/>
      <c r="F219" s="171">
        <f>D219*E219</f>
        <v>0</v>
      </c>
      <c r="G219" s="112"/>
    </row>
    <row r="220" spans="1:7" s="114" customFormat="1" ht="12">
      <c r="A220" s="190"/>
      <c r="B220" s="165"/>
      <c r="C220" s="171"/>
      <c r="D220" s="171"/>
      <c r="E220" s="171"/>
      <c r="F220" s="171"/>
      <c r="G220" s="112"/>
    </row>
    <row r="221" spans="1:7" s="114" customFormat="1" ht="288">
      <c r="A221" s="190" t="s">
        <v>495</v>
      </c>
      <c r="B221" s="165" t="s">
        <v>496</v>
      </c>
      <c r="C221" s="265"/>
      <c r="D221" s="265"/>
      <c r="E221" s="265"/>
      <c r="F221" s="265"/>
      <c r="G221" s="112"/>
    </row>
    <row r="222" spans="1:7" s="114" customFormat="1" ht="12">
      <c r="A222" s="190"/>
      <c r="B222" s="165" t="s">
        <v>596</v>
      </c>
      <c r="C222" s="171" t="s">
        <v>109</v>
      </c>
      <c r="D222" s="171">
        <v>9</v>
      </c>
      <c r="E222" s="340"/>
      <c r="F222" s="171">
        <f>D222*E222</f>
        <v>0</v>
      </c>
      <c r="G222" s="112"/>
    </row>
    <row r="223" spans="1:7" s="114" customFormat="1" ht="12">
      <c r="A223" s="190"/>
      <c r="B223" s="165"/>
      <c r="C223" s="171"/>
      <c r="D223" s="171"/>
      <c r="E223" s="171"/>
      <c r="F223" s="171"/>
      <c r="G223" s="112"/>
    </row>
    <row r="224" spans="1:7" s="114" customFormat="1" ht="228">
      <c r="A224" s="190" t="s">
        <v>497</v>
      </c>
      <c r="B224" s="165" t="s">
        <v>498</v>
      </c>
      <c r="C224" s="171"/>
      <c r="D224" s="171"/>
      <c r="E224" s="171"/>
      <c r="F224" s="171"/>
      <c r="G224" s="112"/>
    </row>
    <row r="225" spans="1:7" s="114" customFormat="1" ht="12">
      <c r="A225" s="190" t="s">
        <v>499</v>
      </c>
      <c r="B225" s="167" t="s">
        <v>500</v>
      </c>
      <c r="C225" s="171" t="s">
        <v>47</v>
      </c>
      <c r="D225" s="265">
        <v>279.6</v>
      </c>
      <c r="E225" s="340"/>
      <c r="F225" s="171">
        <f>D224*E225</f>
        <v>0</v>
      </c>
      <c r="G225" s="112"/>
    </row>
    <row r="226" spans="1:6" s="93" customFormat="1" ht="12.75" thickBot="1">
      <c r="A226" s="191" t="s">
        <v>501</v>
      </c>
      <c r="B226" s="168" t="s">
        <v>502</v>
      </c>
      <c r="C226" s="245" t="s">
        <v>47</v>
      </c>
      <c r="D226" s="245">
        <f>D14</f>
        <v>39.1</v>
      </c>
      <c r="E226" s="341"/>
      <c r="F226" s="245">
        <f>D226*E226</f>
        <v>0</v>
      </c>
    </row>
    <row r="227" spans="1:7" s="114" customFormat="1" ht="12.75" thickTop="1">
      <c r="A227" s="190"/>
      <c r="B227" s="172" t="s">
        <v>157</v>
      </c>
      <c r="C227" s="171"/>
      <c r="D227" s="171"/>
      <c r="E227" s="171"/>
      <c r="F227" s="171">
        <f>SUM(F212:F226)</f>
        <v>0</v>
      </c>
      <c r="G227" s="112"/>
    </row>
    <row r="228" spans="1:7" s="114" customFormat="1" ht="12">
      <c r="A228" s="190"/>
      <c r="B228" s="172"/>
      <c r="C228" s="166"/>
      <c r="D228" s="166"/>
      <c r="E228" s="178"/>
      <c r="F228" s="182"/>
      <c r="G228" s="112"/>
    </row>
    <row r="229" spans="1:6" s="116" customFormat="1" ht="12.75" thickBot="1">
      <c r="A229" s="190" t="s">
        <v>503</v>
      </c>
      <c r="B229" s="184" t="s">
        <v>159</v>
      </c>
      <c r="C229" s="166"/>
      <c r="D229" s="171"/>
      <c r="E229" s="178"/>
      <c r="F229" s="182"/>
    </row>
    <row r="230" spans="1:6" s="116" customFormat="1" ht="37.5" thickBot="1" thickTop="1">
      <c r="A230" s="151" t="s">
        <v>91</v>
      </c>
      <c r="B230" s="66" t="s">
        <v>92</v>
      </c>
      <c r="C230" s="101" t="s">
        <v>94</v>
      </c>
      <c r="D230" s="68" t="s">
        <v>61</v>
      </c>
      <c r="E230" s="68" t="s">
        <v>49</v>
      </c>
      <c r="F230" s="70" t="s">
        <v>93</v>
      </c>
    </row>
    <row r="231" spans="1:6" s="114" customFormat="1" ht="96.75" thickTop="1">
      <c r="A231" s="190" t="s">
        <v>504</v>
      </c>
      <c r="B231" s="165" t="s">
        <v>601</v>
      </c>
      <c r="C231" s="269"/>
      <c r="D231" s="269"/>
      <c r="E231" s="269"/>
      <c r="F231" s="269"/>
    </row>
    <row r="232" spans="1:6" s="114" customFormat="1" ht="12">
      <c r="A232" s="190"/>
      <c r="B232" s="165" t="s">
        <v>600</v>
      </c>
      <c r="C232" s="176" t="s">
        <v>47</v>
      </c>
      <c r="D232" s="176">
        <v>279.6</v>
      </c>
      <c r="E232" s="339"/>
      <c r="F232" s="176">
        <f>D232*E232</f>
        <v>0</v>
      </c>
    </row>
    <row r="233" spans="1:6" s="114" customFormat="1" ht="12">
      <c r="A233" s="190"/>
      <c r="B233" s="165"/>
      <c r="C233" s="176"/>
      <c r="D233" s="176"/>
      <c r="E233" s="176"/>
      <c r="F233" s="176"/>
    </row>
    <row r="234" spans="1:6" s="114" customFormat="1" ht="192">
      <c r="A234" s="190" t="s">
        <v>505</v>
      </c>
      <c r="B234" s="165" t="s">
        <v>603</v>
      </c>
      <c r="C234" s="269"/>
      <c r="D234" s="269"/>
      <c r="E234" s="269"/>
      <c r="F234" s="269"/>
    </row>
    <row r="235" spans="1:6" s="114" customFormat="1" ht="12">
      <c r="A235" s="190"/>
      <c r="B235" s="165" t="s">
        <v>602</v>
      </c>
      <c r="C235" s="176" t="s">
        <v>104</v>
      </c>
      <c r="D235" s="176">
        <v>1</v>
      </c>
      <c r="E235" s="339"/>
      <c r="F235" s="176">
        <f>D235*E235</f>
        <v>0</v>
      </c>
    </row>
    <row r="236" spans="1:6" s="114" customFormat="1" ht="12">
      <c r="A236" s="190"/>
      <c r="B236" s="165"/>
      <c r="C236" s="176"/>
      <c r="D236" s="176"/>
      <c r="E236" s="176"/>
      <c r="F236" s="176"/>
    </row>
    <row r="237" spans="1:6" s="114" customFormat="1" ht="72">
      <c r="A237" s="192" t="s">
        <v>506</v>
      </c>
      <c r="B237" s="187" t="s">
        <v>605</v>
      </c>
      <c r="C237" s="269"/>
      <c r="D237" s="269"/>
      <c r="E237" s="269"/>
      <c r="F237" s="269"/>
    </row>
    <row r="238" spans="1:6" s="114" customFormat="1" ht="24.75" thickBot="1">
      <c r="A238" s="191"/>
      <c r="B238" s="179" t="s">
        <v>604</v>
      </c>
      <c r="C238" s="271" t="s">
        <v>104</v>
      </c>
      <c r="D238" s="271">
        <v>1</v>
      </c>
      <c r="E238" s="343"/>
      <c r="F238" s="271">
        <f>D238*E238</f>
        <v>0</v>
      </c>
    </row>
    <row r="239" spans="1:7" s="114" customFormat="1" ht="12.75" thickTop="1">
      <c r="A239" s="190"/>
      <c r="B239" s="172" t="s">
        <v>160</v>
      </c>
      <c r="C239" s="176"/>
      <c r="D239" s="176"/>
      <c r="E239" s="176"/>
      <c r="F239" s="176">
        <f>SUM(F232:F238)</f>
        <v>0</v>
      </c>
      <c r="G239" s="112"/>
    </row>
    <row r="240" spans="1:7" s="114" customFormat="1" ht="12">
      <c r="A240" s="115"/>
      <c r="B240" s="122"/>
      <c r="C240" s="111"/>
      <c r="D240" s="111"/>
      <c r="E240" s="113"/>
      <c r="F240" s="142"/>
      <c r="G240" s="112"/>
    </row>
    <row r="241" spans="1:7" s="114" customFormat="1" ht="12">
      <c r="A241" s="100"/>
      <c r="B241" s="121"/>
      <c r="C241" s="111"/>
      <c r="D241" s="111"/>
      <c r="E241" s="113"/>
      <c r="F241" s="142"/>
      <c r="G241" s="112"/>
    </row>
    <row r="242" spans="1:6" s="54" customFormat="1" ht="12.75">
      <c r="A242" s="296"/>
      <c r="B242" s="499" t="s">
        <v>95</v>
      </c>
      <c r="C242" s="499"/>
      <c r="D242" s="499"/>
      <c r="E242" s="47"/>
      <c r="F242" s="47"/>
    </row>
    <row r="243" spans="1:6" s="54" customFormat="1" ht="12.75">
      <c r="A243" s="296"/>
      <c r="B243" s="500" t="s">
        <v>737</v>
      </c>
      <c r="C243" s="500"/>
      <c r="D243" s="500"/>
      <c r="E243" s="500"/>
      <c r="F243" s="500"/>
    </row>
    <row r="244" spans="1:6" s="54" customFormat="1" ht="12.75">
      <c r="A244" s="302"/>
      <c r="B244" s="499" t="s">
        <v>740</v>
      </c>
      <c r="C244" s="499"/>
      <c r="D244" s="499"/>
      <c r="E244" s="499"/>
      <c r="F244" s="47"/>
    </row>
    <row r="245" spans="1:6" s="54" customFormat="1" ht="13.5" customHeight="1">
      <c r="A245" s="94"/>
      <c r="B245" s="49" t="s">
        <v>741</v>
      </c>
      <c r="C245" s="50"/>
      <c r="D245" s="51"/>
      <c r="E245" s="47"/>
      <c r="F245" s="47"/>
    </row>
    <row r="246" spans="1:6" s="54" customFormat="1" ht="13.5" customHeight="1">
      <c r="A246" s="94"/>
      <c r="B246" s="49"/>
      <c r="C246" s="50"/>
      <c r="D246" s="51"/>
      <c r="E246" s="47"/>
      <c r="F246" s="137"/>
    </row>
    <row r="247" spans="1:7" s="114" customFormat="1" ht="12">
      <c r="A247" s="503" t="s">
        <v>183</v>
      </c>
      <c r="B247" s="504"/>
      <c r="C247" s="504"/>
      <c r="D247" s="504"/>
      <c r="E247" s="504"/>
      <c r="F247" s="504"/>
      <c r="G247" s="112"/>
    </row>
    <row r="248" spans="1:6" s="114" customFormat="1" ht="18" customHeight="1">
      <c r="A248" s="100"/>
      <c r="B248" s="122"/>
      <c r="C248" s="111"/>
      <c r="D248" s="111"/>
      <c r="E248" s="113"/>
      <c r="F248" s="142"/>
    </row>
    <row r="249" spans="1:6" s="114" customFormat="1" ht="12.75" thickBot="1">
      <c r="A249" s="100"/>
      <c r="B249" s="117" t="s">
        <v>161</v>
      </c>
      <c r="C249" s="111"/>
      <c r="D249" s="111"/>
      <c r="E249" s="113"/>
      <c r="F249" s="142"/>
    </row>
    <row r="250" spans="1:6" s="114" customFormat="1" ht="37.5" thickBot="1" thickTop="1">
      <c r="A250" s="65" t="s">
        <v>91</v>
      </c>
      <c r="B250" s="66" t="s">
        <v>92</v>
      </c>
      <c r="C250" s="67" t="s">
        <v>94</v>
      </c>
      <c r="D250" s="68" t="s">
        <v>61</v>
      </c>
      <c r="E250" s="69" t="s">
        <v>49</v>
      </c>
      <c r="F250" s="138" t="s">
        <v>93</v>
      </c>
    </row>
    <row r="251" spans="1:6" s="114" customFormat="1" ht="12.75" thickTop="1">
      <c r="A251" s="100" t="s">
        <v>148</v>
      </c>
      <c r="B251" s="112" t="s">
        <v>162</v>
      </c>
      <c r="C251" s="111"/>
      <c r="D251" s="111"/>
      <c r="E251" s="113"/>
      <c r="F251" s="142">
        <f>F17</f>
        <v>0</v>
      </c>
    </row>
    <row r="252" spans="1:6" s="114" customFormat="1" ht="12">
      <c r="A252" s="100" t="s">
        <v>149</v>
      </c>
      <c r="B252" s="112" t="s">
        <v>163</v>
      </c>
      <c r="C252" s="111"/>
      <c r="D252" s="111"/>
      <c r="E252" s="113"/>
      <c r="F252" s="142">
        <f>F120</f>
        <v>0</v>
      </c>
    </row>
    <row r="253" spans="1:6" s="114" customFormat="1" ht="12">
      <c r="A253" s="100" t="s">
        <v>150</v>
      </c>
      <c r="B253" s="112" t="s">
        <v>164</v>
      </c>
      <c r="C253" s="111"/>
      <c r="D253" s="111"/>
      <c r="E253" s="113"/>
      <c r="F253" s="142">
        <f>F171</f>
        <v>0</v>
      </c>
    </row>
    <row r="254" spans="1:6" s="114" customFormat="1" ht="12">
      <c r="A254" s="100" t="s">
        <v>152</v>
      </c>
      <c r="B254" s="117" t="s">
        <v>165</v>
      </c>
      <c r="C254" s="111"/>
      <c r="D254" s="111"/>
      <c r="E254" s="113"/>
      <c r="F254" s="142">
        <f>F207</f>
        <v>0</v>
      </c>
    </row>
    <row r="255" spans="1:6" s="114" customFormat="1" ht="12">
      <c r="A255" s="100" t="s">
        <v>155</v>
      </c>
      <c r="B255" s="117" t="s">
        <v>97</v>
      </c>
      <c r="C255" s="111"/>
      <c r="D255" s="111"/>
      <c r="E255" s="113"/>
      <c r="F255" s="142">
        <f>F227</f>
        <v>0</v>
      </c>
    </row>
    <row r="256" spans="1:6" s="114" customFormat="1" ht="12.75" thickBot="1">
      <c r="A256" s="188" t="s">
        <v>158</v>
      </c>
      <c r="B256" s="123" t="s">
        <v>159</v>
      </c>
      <c r="C256" s="119"/>
      <c r="D256" s="119"/>
      <c r="E256" s="120"/>
      <c r="F256" s="143">
        <f>F239</f>
        <v>0</v>
      </c>
    </row>
    <row r="257" spans="1:6" s="114" customFormat="1" ht="12.75" thickTop="1">
      <c r="A257" s="100"/>
      <c r="B257" s="85" t="s">
        <v>291</v>
      </c>
      <c r="C257" s="77"/>
      <c r="D257" s="77"/>
      <c r="E257" s="113"/>
      <c r="F257" s="142">
        <f>SUM(F251:F256)</f>
        <v>0</v>
      </c>
    </row>
  </sheetData>
  <sheetProtection password="CC31" sheet="1" selectLockedCells="1"/>
  <mergeCells count="8">
    <mergeCell ref="B242:D242"/>
    <mergeCell ref="B243:F243"/>
    <mergeCell ref="A247:F247"/>
    <mergeCell ref="B1:D1"/>
    <mergeCell ref="B2:F2"/>
    <mergeCell ref="A6:F6"/>
    <mergeCell ref="B3:E3"/>
    <mergeCell ref="B244:E244"/>
  </mergeCells>
  <printOptions/>
  <pageMargins left="0.7" right="0.7" top="0.75" bottom="0.75" header="0.3" footer="0.3"/>
  <pageSetup horizontalDpi="300" verticalDpi="300" orientation="portrait" paperSize="9" r:id="rId3"/>
  <rowBreaks count="14" manualBreakCount="14">
    <brk id="18" max="255" man="1"/>
    <brk id="29" max="255" man="1"/>
    <brk id="44" max="5" man="1"/>
    <brk id="65" max="255" man="1"/>
    <brk id="87" max="255" man="1"/>
    <brk id="102" max="255" man="1"/>
    <brk id="121" max="255" man="1"/>
    <brk id="140" max="5" man="1"/>
    <brk id="162" max="255" man="1"/>
    <brk id="172" max="255" man="1"/>
    <brk id="192" max="255" man="1"/>
    <brk id="208" max="5" man="1"/>
    <brk id="228" max="5" man="1"/>
    <brk id="241" max="255" man="1"/>
  </rowBreaks>
  <legacyDrawing r:id="rId2"/>
</worksheet>
</file>

<file path=xl/worksheets/sheet3.xml><?xml version="1.0" encoding="utf-8"?>
<worksheet xmlns="http://schemas.openxmlformats.org/spreadsheetml/2006/main" xmlns:r="http://schemas.openxmlformats.org/officeDocument/2006/relationships">
  <dimension ref="A1:G156"/>
  <sheetViews>
    <sheetView showZeros="0" zoomScaleSheetLayoutView="100" workbookViewId="0" topLeftCell="A1">
      <selection activeCell="E12" sqref="E12"/>
    </sheetView>
  </sheetViews>
  <sheetFormatPr defaultColWidth="9.140625" defaultRowHeight="12.75"/>
  <cols>
    <col min="1" max="1" width="5.7109375" style="234" customWidth="1"/>
    <col min="2" max="2" width="45.7109375" style="213" customWidth="1"/>
    <col min="3" max="3" width="6.7109375" style="214" customWidth="1"/>
    <col min="4" max="4" width="7.7109375" style="214" customWidth="1"/>
    <col min="5" max="5" width="9.7109375" style="214" customWidth="1"/>
    <col min="6" max="6" width="13.7109375" style="215" customWidth="1"/>
    <col min="7" max="16384" width="9.140625" style="213" customWidth="1"/>
  </cols>
  <sheetData>
    <row r="1" spans="1:6" s="54" customFormat="1" ht="12.75">
      <c r="A1" s="296"/>
      <c r="B1" s="499" t="s">
        <v>95</v>
      </c>
      <c r="C1" s="499"/>
      <c r="D1" s="499"/>
      <c r="E1" s="47"/>
      <c r="F1" s="47"/>
    </row>
    <row r="2" spans="1:6" s="54" customFormat="1" ht="12.75">
      <c r="A2" s="296"/>
      <c r="B2" s="500" t="s">
        <v>737</v>
      </c>
      <c r="C2" s="500"/>
      <c r="D2" s="500"/>
      <c r="E2" s="500"/>
      <c r="F2" s="500"/>
    </row>
    <row r="3" spans="1:6" s="54" customFormat="1" ht="12.75">
      <c r="A3" s="302"/>
      <c r="B3" s="499" t="s">
        <v>740</v>
      </c>
      <c r="C3" s="499"/>
      <c r="D3" s="499"/>
      <c r="E3" s="499"/>
      <c r="F3" s="47"/>
    </row>
    <row r="4" spans="1:6" s="54" customFormat="1" ht="13.5" customHeight="1">
      <c r="A4" s="94"/>
      <c r="B4" s="49" t="s">
        <v>741</v>
      </c>
      <c r="C4" s="50"/>
      <c r="D4" s="51"/>
      <c r="E4" s="47"/>
      <c r="F4" s="47"/>
    </row>
    <row r="5" spans="1:6" ht="12">
      <c r="A5" s="230"/>
      <c r="B5" s="48"/>
      <c r="C5" s="88"/>
      <c r="D5" s="89"/>
      <c r="E5" s="89"/>
      <c r="F5" s="140"/>
    </row>
    <row r="6" spans="1:6" ht="12">
      <c r="A6" s="503" t="s">
        <v>98</v>
      </c>
      <c r="B6" s="504"/>
      <c r="C6" s="504"/>
      <c r="D6" s="504"/>
      <c r="E6" s="504"/>
      <c r="F6" s="504"/>
    </row>
    <row r="7" spans="1:7" s="217" customFormat="1" ht="12">
      <c r="A7" s="201"/>
      <c r="B7" s="200"/>
      <c r="C7" s="202"/>
      <c r="D7" s="202"/>
      <c r="E7" s="203"/>
      <c r="F7" s="203"/>
      <c r="G7" s="216"/>
    </row>
    <row r="8" spans="1:6" s="200" customFormat="1" ht="96">
      <c r="A8" s="232"/>
      <c r="B8" s="165" t="s">
        <v>666</v>
      </c>
      <c r="C8" s="166"/>
      <c r="D8" s="166"/>
      <c r="E8" s="166"/>
      <c r="F8" s="182"/>
    </row>
    <row r="9" spans="1:6" s="219" customFormat="1" ht="12.75" thickBot="1">
      <c r="A9" s="232" t="s">
        <v>363</v>
      </c>
      <c r="B9" s="181" t="s">
        <v>3</v>
      </c>
      <c r="C9" s="166"/>
      <c r="D9" s="171"/>
      <c r="E9" s="178"/>
      <c r="F9" s="182"/>
    </row>
    <row r="10" spans="1:6" s="200" customFormat="1" ht="25.5" thickBot="1" thickTop="1">
      <c r="A10" s="151" t="s">
        <v>91</v>
      </c>
      <c r="B10" s="66" t="s">
        <v>92</v>
      </c>
      <c r="C10" s="101" t="s">
        <v>94</v>
      </c>
      <c r="D10" s="68" t="s">
        <v>61</v>
      </c>
      <c r="E10" s="68" t="s">
        <v>49</v>
      </c>
      <c r="F10" s="70" t="s">
        <v>93</v>
      </c>
    </row>
    <row r="11" spans="1:6" s="200" customFormat="1" ht="156.75" thickTop="1">
      <c r="A11" s="235" t="s">
        <v>364</v>
      </c>
      <c r="B11" s="236" t="s">
        <v>670</v>
      </c>
      <c r="C11" s="201"/>
      <c r="D11" s="201"/>
      <c r="E11" s="201"/>
      <c r="F11" s="201"/>
    </row>
    <row r="12" spans="1:6" s="200" customFormat="1" ht="12.75" thickBot="1">
      <c r="A12" s="191"/>
      <c r="B12" s="179" t="s">
        <v>669</v>
      </c>
      <c r="C12" s="169" t="s">
        <v>47</v>
      </c>
      <c r="D12" s="245">
        <f>314.03+33.16</f>
        <v>347.18999999999994</v>
      </c>
      <c r="E12" s="341"/>
      <c r="F12" s="245">
        <f>D12*E12</f>
        <v>0</v>
      </c>
    </row>
    <row r="13" spans="1:7" s="217" customFormat="1" ht="12.75" thickTop="1">
      <c r="A13" s="233"/>
      <c r="B13" s="180" t="s">
        <v>668</v>
      </c>
      <c r="C13" s="170"/>
      <c r="D13" s="170"/>
      <c r="E13" s="239"/>
      <c r="F13" s="239">
        <f>SUM(F12:F12)</f>
        <v>0</v>
      </c>
      <c r="G13" s="200"/>
    </row>
    <row r="14" spans="1:6" s="220" customFormat="1" ht="12">
      <c r="A14" s="232"/>
      <c r="B14" s="172"/>
      <c r="C14" s="166"/>
      <c r="D14" s="166"/>
      <c r="E14" s="178"/>
      <c r="F14" s="182"/>
    </row>
    <row r="15" spans="1:6" s="220" customFormat="1" ht="12.75" thickBot="1">
      <c r="A15" s="232" t="s">
        <v>374</v>
      </c>
      <c r="B15" s="181" t="s">
        <v>9</v>
      </c>
      <c r="C15" s="171"/>
      <c r="D15" s="171"/>
      <c r="E15" s="178"/>
      <c r="F15" s="182"/>
    </row>
    <row r="16" spans="1:6" s="220" customFormat="1" ht="25.5" thickBot="1" thickTop="1">
      <c r="A16" s="151" t="s">
        <v>91</v>
      </c>
      <c r="B16" s="66" t="s">
        <v>92</v>
      </c>
      <c r="C16" s="101" t="s">
        <v>94</v>
      </c>
      <c r="D16" s="68" t="s">
        <v>61</v>
      </c>
      <c r="E16" s="68" t="s">
        <v>49</v>
      </c>
      <c r="F16" s="70" t="s">
        <v>93</v>
      </c>
    </row>
    <row r="17" spans="1:7" s="217" customFormat="1" ht="204.75" thickTop="1">
      <c r="A17" s="190" t="s">
        <v>375</v>
      </c>
      <c r="B17" s="165" t="s">
        <v>671</v>
      </c>
      <c r="C17" s="201"/>
      <c r="D17" s="201"/>
      <c r="E17" s="249"/>
      <c r="F17" s="249"/>
      <c r="G17" s="200"/>
    </row>
    <row r="18" spans="1:7" s="217" customFormat="1" ht="14.25">
      <c r="A18" s="190"/>
      <c r="B18" s="165" t="s">
        <v>672</v>
      </c>
      <c r="C18" s="166" t="s">
        <v>614</v>
      </c>
      <c r="D18" s="171">
        <v>197</v>
      </c>
      <c r="E18" s="340"/>
      <c r="F18" s="171">
        <f>D18*E18</f>
        <v>0</v>
      </c>
      <c r="G18" s="200"/>
    </row>
    <row r="19" spans="1:7" s="217" customFormat="1" ht="12">
      <c r="A19" s="190"/>
      <c r="B19" s="165"/>
      <c r="C19" s="166"/>
      <c r="D19" s="171"/>
      <c r="E19" s="171"/>
      <c r="F19" s="171"/>
      <c r="G19" s="200"/>
    </row>
    <row r="20" spans="1:7" s="221" customFormat="1" ht="60">
      <c r="A20" s="190" t="s">
        <v>376</v>
      </c>
      <c r="B20" s="165" t="s">
        <v>511</v>
      </c>
      <c r="C20" s="238"/>
      <c r="D20" s="238"/>
      <c r="E20" s="250"/>
      <c r="F20" s="250"/>
      <c r="G20" s="219"/>
    </row>
    <row r="21" spans="1:7" s="221" customFormat="1" ht="14.25">
      <c r="A21" s="190"/>
      <c r="B21" s="165" t="s">
        <v>672</v>
      </c>
      <c r="C21" s="166" t="s">
        <v>614</v>
      </c>
      <c r="D21" s="171">
        <v>49</v>
      </c>
      <c r="E21" s="340"/>
      <c r="F21" s="171">
        <f>D21*E21</f>
        <v>0</v>
      </c>
      <c r="G21" s="219"/>
    </row>
    <row r="22" spans="1:7" s="221" customFormat="1" ht="12">
      <c r="A22" s="190"/>
      <c r="B22" s="165"/>
      <c r="C22" s="166"/>
      <c r="D22" s="171"/>
      <c r="E22" s="171"/>
      <c r="F22" s="171"/>
      <c r="G22" s="219"/>
    </row>
    <row r="23" spans="1:7" s="217" customFormat="1" ht="72">
      <c r="A23" s="190" t="s">
        <v>377</v>
      </c>
      <c r="B23" s="165" t="s">
        <v>673</v>
      </c>
      <c r="C23" s="201"/>
      <c r="D23" s="201"/>
      <c r="E23" s="249"/>
      <c r="F23" s="249"/>
      <c r="G23" s="200"/>
    </row>
    <row r="24" spans="1:7" s="217" customFormat="1" ht="14.25">
      <c r="A24" s="190"/>
      <c r="B24" s="174" t="s">
        <v>674</v>
      </c>
      <c r="C24" s="175" t="s">
        <v>667</v>
      </c>
      <c r="D24" s="176">
        <v>265</v>
      </c>
      <c r="E24" s="339"/>
      <c r="F24" s="176">
        <f>D24*E24</f>
        <v>0</v>
      </c>
      <c r="G24" s="200"/>
    </row>
    <row r="25" spans="1:7" s="217" customFormat="1" ht="12">
      <c r="A25" s="190"/>
      <c r="B25" s="165"/>
      <c r="C25" s="166"/>
      <c r="D25" s="171"/>
      <c r="E25" s="171"/>
      <c r="F25" s="171"/>
      <c r="G25" s="200"/>
    </row>
    <row r="26" spans="1:7" s="217" customFormat="1" ht="72">
      <c r="A26" s="190" t="s">
        <v>378</v>
      </c>
      <c r="B26" s="165" t="s">
        <v>675</v>
      </c>
      <c r="C26" s="201"/>
      <c r="D26" s="201"/>
      <c r="E26" s="249"/>
      <c r="F26" s="249"/>
      <c r="G26" s="200"/>
    </row>
    <row r="27" spans="1:7" s="217" customFormat="1" ht="14.25">
      <c r="A27" s="190"/>
      <c r="B27" s="165" t="s">
        <v>676</v>
      </c>
      <c r="C27" s="166" t="s">
        <v>614</v>
      </c>
      <c r="D27" s="171">
        <v>31</v>
      </c>
      <c r="E27" s="340"/>
      <c r="F27" s="171">
        <f>D27*E27</f>
        <v>0</v>
      </c>
      <c r="G27" s="200"/>
    </row>
    <row r="28" spans="1:7" s="217" customFormat="1" ht="12">
      <c r="A28" s="190"/>
      <c r="B28" s="165"/>
      <c r="C28" s="166"/>
      <c r="D28" s="171"/>
      <c r="E28" s="171"/>
      <c r="F28" s="171"/>
      <c r="G28" s="200"/>
    </row>
    <row r="29" spans="1:7" s="221" customFormat="1" ht="156">
      <c r="A29" s="190" t="s">
        <v>379</v>
      </c>
      <c r="B29" s="165" t="s">
        <v>677</v>
      </c>
      <c r="C29" s="238"/>
      <c r="D29" s="238"/>
      <c r="E29" s="250"/>
      <c r="F29" s="250"/>
      <c r="G29" s="219"/>
    </row>
    <row r="30" spans="1:7" s="244" customFormat="1" ht="14.25">
      <c r="A30" s="242"/>
      <c r="B30" s="177" t="s">
        <v>678</v>
      </c>
      <c r="C30" s="175" t="s">
        <v>614</v>
      </c>
      <c r="D30" s="176">
        <v>101</v>
      </c>
      <c r="E30" s="339"/>
      <c r="F30" s="176">
        <f>D30*E30</f>
        <v>0</v>
      </c>
      <c r="G30" s="243"/>
    </row>
    <row r="31" spans="1:7" s="221" customFormat="1" ht="12">
      <c r="A31" s="190"/>
      <c r="B31" s="165"/>
      <c r="C31" s="166"/>
      <c r="D31" s="171"/>
      <c r="E31" s="171"/>
      <c r="F31" s="171"/>
      <c r="G31" s="219"/>
    </row>
    <row r="32" spans="1:7" s="217" customFormat="1" ht="86.25">
      <c r="A32" s="190" t="s">
        <v>380</v>
      </c>
      <c r="B32" s="165" t="s">
        <v>679</v>
      </c>
      <c r="C32" s="201"/>
      <c r="D32" s="201"/>
      <c r="E32" s="249"/>
      <c r="F32" s="249"/>
      <c r="G32" s="200"/>
    </row>
    <row r="33" spans="1:7" s="217" customFormat="1" ht="14.25">
      <c r="A33" s="190"/>
      <c r="B33" s="165" t="s">
        <v>680</v>
      </c>
      <c r="C33" s="166" t="s">
        <v>614</v>
      </c>
      <c r="D33" s="171">
        <v>33</v>
      </c>
      <c r="E33" s="340"/>
      <c r="F33" s="171">
        <f>D33*E33</f>
        <v>0</v>
      </c>
      <c r="G33" s="200"/>
    </row>
    <row r="34" spans="1:7" s="217" customFormat="1" ht="12">
      <c r="A34" s="190"/>
      <c r="B34" s="165"/>
      <c r="C34" s="166"/>
      <c r="D34" s="171"/>
      <c r="E34" s="171"/>
      <c r="F34" s="171"/>
      <c r="G34" s="200"/>
    </row>
    <row r="35" spans="1:7" s="217" customFormat="1" ht="98.25">
      <c r="A35" s="190" t="s">
        <v>381</v>
      </c>
      <c r="B35" s="165" t="s">
        <v>681</v>
      </c>
      <c r="C35" s="201"/>
      <c r="D35" s="201"/>
      <c r="E35" s="249"/>
      <c r="F35" s="249"/>
      <c r="G35" s="200"/>
    </row>
    <row r="36" spans="1:7" s="217" customFormat="1" ht="14.25">
      <c r="A36" s="190"/>
      <c r="B36" s="165" t="s">
        <v>682</v>
      </c>
      <c r="C36" s="166" t="s">
        <v>614</v>
      </c>
      <c r="D36" s="171">
        <v>77</v>
      </c>
      <c r="E36" s="340"/>
      <c r="F36" s="171">
        <f>D36*E36</f>
        <v>0</v>
      </c>
      <c r="G36" s="200"/>
    </row>
    <row r="37" spans="1:7" s="217" customFormat="1" ht="12">
      <c r="A37" s="190"/>
      <c r="B37" s="165"/>
      <c r="C37" s="166"/>
      <c r="D37" s="171"/>
      <c r="E37" s="171"/>
      <c r="F37" s="171"/>
      <c r="G37" s="200"/>
    </row>
    <row r="38" spans="1:7" s="221" customFormat="1" ht="48">
      <c r="A38" s="190" t="s">
        <v>382</v>
      </c>
      <c r="B38" s="165" t="s">
        <v>683</v>
      </c>
      <c r="C38" s="238"/>
      <c r="D38" s="238"/>
      <c r="E38" s="250"/>
      <c r="F38" s="250"/>
      <c r="G38" s="219"/>
    </row>
    <row r="39" spans="1:7" s="221" customFormat="1" ht="14.25">
      <c r="A39" s="190"/>
      <c r="B39" s="165" t="s">
        <v>684</v>
      </c>
      <c r="C39" s="166" t="s">
        <v>614</v>
      </c>
      <c r="D39" s="171">
        <v>84</v>
      </c>
      <c r="E39" s="340"/>
      <c r="F39" s="171">
        <f>D39*E39</f>
        <v>0</v>
      </c>
      <c r="G39" s="219"/>
    </row>
    <row r="40" spans="1:7" s="221" customFormat="1" ht="12">
      <c r="A40" s="190"/>
      <c r="B40" s="165"/>
      <c r="C40" s="166"/>
      <c r="D40" s="171"/>
      <c r="E40" s="171"/>
      <c r="F40" s="171"/>
      <c r="G40" s="219"/>
    </row>
    <row r="41" spans="1:7" s="217" customFormat="1" ht="60">
      <c r="A41" s="192" t="s">
        <v>383</v>
      </c>
      <c r="B41" s="187" t="s">
        <v>685</v>
      </c>
      <c r="C41" s="201"/>
      <c r="D41" s="201"/>
      <c r="E41" s="249"/>
      <c r="F41" s="249"/>
      <c r="G41" s="200"/>
    </row>
    <row r="42" spans="1:7" s="217" customFormat="1" ht="15" thickBot="1">
      <c r="A42" s="191"/>
      <c r="B42" s="179" t="s">
        <v>684</v>
      </c>
      <c r="C42" s="169" t="s">
        <v>614</v>
      </c>
      <c r="D42" s="245">
        <v>84</v>
      </c>
      <c r="E42" s="341"/>
      <c r="F42" s="245">
        <f>D42*E42</f>
        <v>0</v>
      </c>
      <c r="G42" s="200"/>
    </row>
    <row r="43" spans="1:7" s="217" customFormat="1" ht="12.75" thickTop="1">
      <c r="A43" s="232"/>
      <c r="B43" s="172" t="s">
        <v>618</v>
      </c>
      <c r="C43" s="175"/>
      <c r="D43" s="175"/>
      <c r="E43" s="176"/>
      <c r="F43" s="176">
        <f>SUM(F18:F42)</f>
        <v>0</v>
      </c>
      <c r="G43" s="200"/>
    </row>
    <row r="44" spans="1:7" s="221" customFormat="1" ht="12">
      <c r="A44" s="232"/>
      <c r="B44" s="222"/>
      <c r="C44" s="166"/>
      <c r="D44" s="171"/>
      <c r="E44" s="178"/>
      <c r="F44" s="182"/>
      <c r="G44" s="219"/>
    </row>
    <row r="45" spans="1:7" s="217" customFormat="1" ht="12.75" thickBot="1">
      <c r="A45" s="232" t="s">
        <v>424</v>
      </c>
      <c r="B45" s="181" t="s">
        <v>151</v>
      </c>
      <c r="C45" s="183"/>
      <c r="D45" s="183"/>
      <c r="E45" s="183"/>
      <c r="F45" s="182"/>
      <c r="G45" s="200"/>
    </row>
    <row r="46" spans="1:7" s="217" customFormat="1" ht="25.5" thickBot="1" thickTop="1">
      <c r="A46" s="151" t="s">
        <v>91</v>
      </c>
      <c r="B46" s="66" t="s">
        <v>92</v>
      </c>
      <c r="C46" s="101" t="s">
        <v>94</v>
      </c>
      <c r="D46" s="68" t="s">
        <v>61</v>
      </c>
      <c r="E46" s="68" t="s">
        <v>49</v>
      </c>
      <c r="F46" s="70" t="s">
        <v>93</v>
      </c>
      <c r="G46" s="200"/>
    </row>
    <row r="47" spans="1:7" s="217" customFormat="1" ht="72.75" thickTop="1">
      <c r="A47" s="190" t="s">
        <v>425</v>
      </c>
      <c r="B47" s="165" t="s">
        <v>687</v>
      </c>
      <c r="E47" s="251"/>
      <c r="F47" s="251"/>
      <c r="G47" s="200"/>
    </row>
    <row r="48" spans="1:7" s="217" customFormat="1" ht="12">
      <c r="A48" s="190"/>
      <c r="B48" s="165" t="s">
        <v>686</v>
      </c>
      <c r="C48" s="166" t="s">
        <v>109</v>
      </c>
      <c r="D48" s="171">
        <f>6+7+1+5</f>
        <v>19</v>
      </c>
      <c r="E48" s="340"/>
      <c r="F48" s="171">
        <f>D48*E48</f>
        <v>0</v>
      </c>
      <c r="G48" s="200"/>
    </row>
    <row r="49" spans="1:7" s="217" customFormat="1" ht="12">
      <c r="A49" s="190"/>
      <c r="B49" s="165"/>
      <c r="C49" s="166"/>
      <c r="D49" s="171"/>
      <c r="E49" s="171"/>
      <c r="F49" s="171"/>
      <c r="G49" s="200"/>
    </row>
    <row r="50" spans="1:7" s="221" customFormat="1" ht="60">
      <c r="A50" s="190" t="s">
        <v>427</v>
      </c>
      <c r="B50" s="165" t="s">
        <v>689</v>
      </c>
      <c r="E50" s="252"/>
      <c r="F50" s="252"/>
      <c r="G50" s="219"/>
    </row>
    <row r="51" spans="1:7" s="221" customFormat="1" ht="12">
      <c r="A51" s="190"/>
      <c r="B51" s="165" t="s">
        <v>688</v>
      </c>
      <c r="C51" s="166" t="s">
        <v>109</v>
      </c>
      <c r="D51" s="171">
        <v>3</v>
      </c>
      <c r="E51" s="340"/>
      <c r="F51" s="171">
        <f>D51*E51</f>
        <v>0</v>
      </c>
      <c r="G51" s="219"/>
    </row>
    <row r="52" spans="1:7" s="221" customFormat="1" ht="12">
      <c r="A52" s="190"/>
      <c r="B52" s="165"/>
      <c r="E52" s="252"/>
      <c r="F52" s="252"/>
      <c r="G52" s="219"/>
    </row>
    <row r="53" spans="1:7" s="217" customFormat="1" ht="60">
      <c r="A53" s="190" t="s">
        <v>429</v>
      </c>
      <c r="B53" s="165" t="s">
        <v>690</v>
      </c>
      <c r="E53" s="251"/>
      <c r="F53" s="251"/>
      <c r="G53" s="200"/>
    </row>
    <row r="54" spans="1:7" s="217" customFormat="1" ht="12">
      <c r="A54" s="190"/>
      <c r="B54" s="165" t="s">
        <v>688</v>
      </c>
      <c r="C54" s="166" t="s">
        <v>109</v>
      </c>
      <c r="D54" s="171">
        <v>1</v>
      </c>
      <c r="E54" s="340"/>
      <c r="F54" s="171">
        <f>D54*E54</f>
        <v>0</v>
      </c>
      <c r="G54" s="200"/>
    </row>
    <row r="55" spans="1:7" s="217" customFormat="1" ht="12">
      <c r="A55" s="190"/>
      <c r="B55" s="165"/>
      <c r="C55" s="166"/>
      <c r="D55" s="171"/>
      <c r="E55" s="171"/>
      <c r="F55" s="171"/>
      <c r="G55" s="200"/>
    </row>
    <row r="56" spans="1:7" s="217" customFormat="1" ht="48">
      <c r="A56" s="190" t="s">
        <v>430</v>
      </c>
      <c r="B56" s="165" t="s">
        <v>692</v>
      </c>
      <c r="E56" s="482"/>
      <c r="F56" s="251"/>
      <c r="G56" s="200"/>
    </row>
    <row r="57" spans="1:7" s="217" customFormat="1" ht="12">
      <c r="A57" s="190"/>
      <c r="B57" s="165" t="s">
        <v>691</v>
      </c>
      <c r="C57" s="166" t="s">
        <v>109</v>
      </c>
      <c r="D57" s="171">
        <v>2</v>
      </c>
      <c r="E57" s="340"/>
      <c r="F57" s="171">
        <f>D57*E57</f>
        <v>0</v>
      </c>
      <c r="G57" s="200"/>
    </row>
    <row r="58" spans="1:7" s="217" customFormat="1" ht="12">
      <c r="A58" s="190"/>
      <c r="B58" s="165"/>
      <c r="C58" s="166"/>
      <c r="D58" s="171"/>
      <c r="E58" s="171"/>
      <c r="F58" s="171"/>
      <c r="G58" s="200"/>
    </row>
    <row r="59" spans="1:7" s="221" customFormat="1" ht="48">
      <c r="A59" s="192" t="s">
        <v>431</v>
      </c>
      <c r="B59" s="187" t="s">
        <v>693</v>
      </c>
      <c r="E59" s="252"/>
      <c r="F59" s="252"/>
      <c r="G59" s="219"/>
    </row>
    <row r="60" spans="1:7" s="221" customFormat="1" ht="12.75" thickBot="1">
      <c r="A60" s="253"/>
      <c r="B60" s="179" t="s">
        <v>691</v>
      </c>
      <c r="C60" s="169" t="s">
        <v>109</v>
      </c>
      <c r="D60" s="245">
        <v>3</v>
      </c>
      <c r="E60" s="341"/>
      <c r="F60" s="245">
        <f>D60*E60</f>
        <v>0</v>
      </c>
      <c r="G60" s="219"/>
    </row>
    <row r="61" spans="1:7" s="217" customFormat="1" ht="12.75" thickTop="1">
      <c r="A61" s="232"/>
      <c r="B61" s="184" t="s">
        <v>619</v>
      </c>
      <c r="C61" s="166"/>
      <c r="D61" s="171"/>
      <c r="E61" s="171"/>
      <c r="F61" s="171">
        <f>SUM(F48:F60)</f>
        <v>0</v>
      </c>
      <c r="G61" s="200"/>
    </row>
    <row r="62" spans="1:7" s="217" customFormat="1" ht="12">
      <c r="A62" s="232"/>
      <c r="B62" s="185"/>
      <c r="C62" s="166"/>
      <c r="D62" s="171"/>
      <c r="E62" s="178"/>
      <c r="F62" s="182"/>
      <c r="G62" s="200"/>
    </row>
    <row r="63" spans="1:7" s="217" customFormat="1" ht="12.75" thickBot="1">
      <c r="A63" s="232" t="s">
        <v>468</v>
      </c>
      <c r="B63" s="181" t="s">
        <v>153</v>
      </c>
      <c r="C63" s="171"/>
      <c r="D63" s="171"/>
      <c r="E63" s="178"/>
      <c r="F63" s="182"/>
      <c r="G63" s="200"/>
    </row>
    <row r="64" spans="1:7" s="217" customFormat="1" ht="25.5" thickBot="1" thickTop="1">
      <c r="A64" s="151" t="s">
        <v>91</v>
      </c>
      <c r="B64" s="66" t="s">
        <v>92</v>
      </c>
      <c r="C64" s="101" t="s">
        <v>94</v>
      </c>
      <c r="D64" s="68" t="s">
        <v>61</v>
      </c>
      <c r="E64" s="68" t="s">
        <v>49</v>
      </c>
      <c r="F64" s="70" t="s">
        <v>93</v>
      </c>
      <c r="G64" s="200"/>
    </row>
    <row r="65" spans="1:7" s="217" customFormat="1" ht="48.75" thickTop="1">
      <c r="A65" s="190" t="s">
        <v>469</v>
      </c>
      <c r="B65" s="165" t="s">
        <v>695</v>
      </c>
      <c r="G65" s="207"/>
    </row>
    <row r="66" spans="1:7" s="244" customFormat="1" ht="12">
      <c r="A66" s="242"/>
      <c r="B66" s="177" t="s">
        <v>694</v>
      </c>
      <c r="C66" s="176" t="s">
        <v>109</v>
      </c>
      <c r="D66" s="176">
        <v>3</v>
      </c>
      <c r="E66" s="339"/>
      <c r="F66" s="176">
        <f>D66*E66</f>
        <v>0</v>
      </c>
      <c r="G66" s="237"/>
    </row>
    <row r="67" spans="1:7" s="217" customFormat="1" ht="12">
      <c r="A67" s="190"/>
      <c r="B67" s="165"/>
      <c r="C67" s="171"/>
      <c r="D67" s="171"/>
      <c r="E67" s="171"/>
      <c r="F67" s="171"/>
      <c r="G67" s="207"/>
    </row>
    <row r="68" spans="1:7" s="217" customFormat="1" ht="24">
      <c r="A68" s="192" t="s">
        <v>470</v>
      </c>
      <c r="B68" s="187" t="s">
        <v>581</v>
      </c>
      <c r="C68" s="251"/>
      <c r="D68" s="251"/>
      <c r="E68" s="251"/>
      <c r="F68" s="251"/>
      <c r="G68" s="200"/>
    </row>
    <row r="69" spans="1:7" s="217" customFormat="1" ht="12.75" thickBot="1">
      <c r="A69" s="191"/>
      <c r="B69" s="179" t="s">
        <v>580</v>
      </c>
      <c r="C69" s="245" t="s">
        <v>104</v>
      </c>
      <c r="D69" s="245">
        <v>1</v>
      </c>
      <c r="E69" s="341"/>
      <c r="F69" s="245">
        <f>D69*E69</f>
        <v>0</v>
      </c>
      <c r="G69" s="200"/>
    </row>
    <row r="70" spans="1:7" s="217" customFormat="1" ht="12.75" thickTop="1">
      <c r="A70" s="232"/>
      <c r="B70" s="172" t="s">
        <v>154</v>
      </c>
      <c r="C70" s="171"/>
      <c r="D70" s="171"/>
      <c r="E70" s="171"/>
      <c r="F70" s="171">
        <f>SUM(F66:F69)</f>
        <v>0</v>
      </c>
      <c r="G70" s="200"/>
    </row>
    <row r="71" spans="1:6" s="219" customFormat="1" ht="12">
      <c r="A71" s="232"/>
      <c r="B71" s="185"/>
      <c r="C71" s="166"/>
      <c r="D71" s="171"/>
      <c r="E71" s="178"/>
      <c r="F71" s="182"/>
    </row>
    <row r="72" spans="1:7" s="217" customFormat="1" ht="12.75" thickBot="1">
      <c r="A72" s="232" t="s">
        <v>486</v>
      </c>
      <c r="B72" s="186" t="s">
        <v>156</v>
      </c>
      <c r="C72" s="166"/>
      <c r="D72" s="171"/>
      <c r="E72" s="178"/>
      <c r="F72" s="182"/>
      <c r="G72" s="200"/>
    </row>
    <row r="73" spans="1:7" s="217" customFormat="1" ht="25.5" thickBot="1" thickTop="1">
      <c r="A73" s="151" t="s">
        <v>91</v>
      </c>
      <c r="B73" s="66" t="s">
        <v>92</v>
      </c>
      <c r="C73" s="101" t="s">
        <v>94</v>
      </c>
      <c r="D73" s="68" t="s">
        <v>61</v>
      </c>
      <c r="E73" s="68" t="s">
        <v>49</v>
      </c>
      <c r="F73" s="70" t="s">
        <v>93</v>
      </c>
      <c r="G73" s="200"/>
    </row>
    <row r="74" spans="1:7" s="217" customFormat="1" ht="147" thickTop="1">
      <c r="A74" s="190" t="s">
        <v>487</v>
      </c>
      <c r="B74" s="165" t="s">
        <v>697</v>
      </c>
      <c r="G74" s="200"/>
    </row>
    <row r="75" spans="1:7" s="217" customFormat="1" ht="12">
      <c r="A75" s="190"/>
      <c r="B75" s="165" t="s">
        <v>696</v>
      </c>
      <c r="C75" s="166" t="s">
        <v>47</v>
      </c>
      <c r="D75" s="171">
        <v>330</v>
      </c>
      <c r="E75" s="340"/>
      <c r="F75" s="171">
        <f>D75*E75</f>
        <v>0</v>
      </c>
      <c r="G75" s="200"/>
    </row>
    <row r="76" spans="1:7" s="217" customFormat="1" ht="12">
      <c r="A76" s="190"/>
      <c r="B76" s="165"/>
      <c r="C76" s="166"/>
      <c r="D76" s="171"/>
      <c r="E76" s="171"/>
      <c r="F76" s="171"/>
      <c r="G76" s="200"/>
    </row>
    <row r="77" spans="1:7" s="221" customFormat="1" ht="146.25">
      <c r="A77" s="190" t="s">
        <v>492</v>
      </c>
      <c r="B77" s="165" t="s">
        <v>698</v>
      </c>
      <c r="G77" s="219"/>
    </row>
    <row r="78" spans="1:7" s="221" customFormat="1" ht="12">
      <c r="A78" s="190"/>
      <c r="B78" s="165" t="s">
        <v>696</v>
      </c>
      <c r="C78" s="166" t="s">
        <v>47</v>
      </c>
      <c r="D78" s="171">
        <v>35</v>
      </c>
      <c r="E78" s="340"/>
      <c r="F78" s="171">
        <f>D78*E78</f>
        <v>0</v>
      </c>
      <c r="G78" s="219"/>
    </row>
    <row r="79" spans="1:7" s="221" customFormat="1" ht="12">
      <c r="A79" s="190"/>
      <c r="B79" s="165"/>
      <c r="C79" s="166"/>
      <c r="D79" s="171"/>
      <c r="E79" s="171"/>
      <c r="F79" s="171"/>
      <c r="G79" s="219"/>
    </row>
    <row r="80" spans="1:7" s="217" customFormat="1" ht="216">
      <c r="A80" s="190" t="s">
        <v>493</v>
      </c>
      <c r="B80" s="165" t="s">
        <v>620</v>
      </c>
      <c r="C80" s="166"/>
      <c r="D80" s="171"/>
      <c r="E80" s="171"/>
      <c r="F80" s="171"/>
      <c r="G80" s="200"/>
    </row>
    <row r="81" spans="1:7" s="217" customFormat="1" ht="12">
      <c r="A81" s="190" t="s">
        <v>621</v>
      </c>
      <c r="B81" s="223" t="s">
        <v>622</v>
      </c>
      <c r="C81" s="166" t="s">
        <v>109</v>
      </c>
      <c r="D81" s="240">
        <v>2</v>
      </c>
      <c r="E81" s="340"/>
      <c r="F81" s="171">
        <f>D81*E81</f>
        <v>0</v>
      </c>
      <c r="G81" s="200"/>
    </row>
    <row r="82" spans="1:7" s="221" customFormat="1" ht="12">
      <c r="A82" s="190" t="s">
        <v>623</v>
      </c>
      <c r="B82" s="223" t="s">
        <v>624</v>
      </c>
      <c r="C82" s="166" t="s">
        <v>109</v>
      </c>
      <c r="D82" s="240">
        <v>3</v>
      </c>
      <c r="E82" s="340"/>
      <c r="F82" s="171">
        <f aca="true" t="shared" si="0" ref="F82:F98">D82*E82</f>
        <v>0</v>
      </c>
      <c r="G82" s="219"/>
    </row>
    <row r="83" spans="1:7" s="217" customFormat="1" ht="12">
      <c r="A83" s="254" t="s">
        <v>625</v>
      </c>
      <c r="B83" s="224" t="s">
        <v>626</v>
      </c>
      <c r="C83" s="166" t="s">
        <v>109</v>
      </c>
      <c r="D83" s="241">
        <v>1</v>
      </c>
      <c r="E83" s="344"/>
      <c r="F83" s="255">
        <f t="shared" si="0"/>
        <v>0</v>
      </c>
      <c r="G83" s="200"/>
    </row>
    <row r="84" spans="1:7" s="217" customFormat="1" ht="12">
      <c r="A84" s="254" t="s">
        <v>627</v>
      </c>
      <c r="B84" s="224" t="s">
        <v>628</v>
      </c>
      <c r="C84" s="166" t="s">
        <v>109</v>
      </c>
      <c r="D84" s="241">
        <v>1</v>
      </c>
      <c r="E84" s="344"/>
      <c r="F84" s="255">
        <f t="shared" si="0"/>
        <v>0</v>
      </c>
      <c r="G84" s="200"/>
    </row>
    <row r="85" spans="1:7" s="221" customFormat="1" ht="12">
      <c r="A85" s="254" t="s">
        <v>629</v>
      </c>
      <c r="B85" s="224" t="s">
        <v>167</v>
      </c>
      <c r="C85" s="166" t="s">
        <v>109</v>
      </c>
      <c r="D85" s="241">
        <v>5</v>
      </c>
      <c r="E85" s="344"/>
      <c r="F85" s="255">
        <f t="shared" si="0"/>
        <v>0</v>
      </c>
      <c r="G85" s="219"/>
    </row>
    <row r="86" spans="1:7" s="217" customFormat="1" ht="12">
      <c r="A86" s="254" t="s">
        <v>630</v>
      </c>
      <c r="B86" s="224" t="s">
        <v>631</v>
      </c>
      <c r="C86" s="166" t="s">
        <v>109</v>
      </c>
      <c r="D86" s="241">
        <v>1</v>
      </c>
      <c r="E86" s="344"/>
      <c r="F86" s="255">
        <f t="shared" si="0"/>
        <v>0</v>
      </c>
      <c r="G86" s="200"/>
    </row>
    <row r="87" spans="1:7" s="217" customFormat="1" ht="12">
      <c r="A87" s="254" t="s">
        <v>632</v>
      </c>
      <c r="B87" s="224" t="s">
        <v>168</v>
      </c>
      <c r="C87" s="166" t="s">
        <v>109</v>
      </c>
      <c r="D87" s="241">
        <v>5</v>
      </c>
      <c r="E87" s="344"/>
      <c r="F87" s="255">
        <f t="shared" si="0"/>
        <v>0</v>
      </c>
      <c r="G87" s="200"/>
    </row>
    <row r="88" spans="1:7" s="217" customFormat="1" ht="12">
      <c r="A88" s="254" t="s">
        <v>633</v>
      </c>
      <c r="B88" s="224" t="s">
        <v>634</v>
      </c>
      <c r="C88" s="166" t="s">
        <v>109</v>
      </c>
      <c r="D88" s="241">
        <v>1</v>
      </c>
      <c r="E88" s="344"/>
      <c r="F88" s="255">
        <f t="shared" si="0"/>
        <v>0</v>
      </c>
      <c r="G88" s="200"/>
    </row>
    <row r="89" spans="1:7" s="221" customFormat="1" ht="12">
      <c r="A89" s="254" t="s">
        <v>635</v>
      </c>
      <c r="B89" s="224" t="s">
        <v>169</v>
      </c>
      <c r="C89" s="166" t="s">
        <v>109</v>
      </c>
      <c r="D89" s="241">
        <v>5</v>
      </c>
      <c r="E89" s="344"/>
      <c r="F89" s="255">
        <f t="shared" si="0"/>
        <v>0</v>
      </c>
      <c r="G89" s="219"/>
    </row>
    <row r="90" spans="1:7" s="217" customFormat="1" ht="12">
      <c r="A90" s="254" t="s">
        <v>636</v>
      </c>
      <c r="B90" s="224" t="s">
        <v>170</v>
      </c>
      <c r="C90" s="166" t="s">
        <v>109</v>
      </c>
      <c r="D90" s="241">
        <v>15</v>
      </c>
      <c r="E90" s="344"/>
      <c r="F90" s="255">
        <f t="shared" si="0"/>
        <v>0</v>
      </c>
      <c r="G90" s="200"/>
    </row>
    <row r="91" spans="1:7" s="217" customFormat="1" ht="12">
      <c r="A91" s="190" t="s">
        <v>637</v>
      </c>
      <c r="B91" s="223" t="s">
        <v>638</v>
      </c>
      <c r="C91" s="166" t="s">
        <v>109</v>
      </c>
      <c r="D91" s="240">
        <v>1</v>
      </c>
      <c r="E91" s="340"/>
      <c r="F91" s="171">
        <f t="shared" si="0"/>
        <v>0</v>
      </c>
      <c r="G91" s="200"/>
    </row>
    <row r="92" spans="1:6" s="219" customFormat="1" ht="12">
      <c r="A92" s="190" t="s">
        <v>639</v>
      </c>
      <c r="B92" s="223" t="s">
        <v>640</v>
      </c>
      <c r="C92" s="166" t="s">
        <v>109</v>
      </c>
      <c r="D92" s="240">
        <v>1</v>
      </c>
      <c r="E92" s="340"/>
      <c r="F92" s="171">
        <f t="shared" si="0"/>
        <v>0</v>
      </c>
    </row>
    <row r="93" spans="1:7" s="217" customFormat="1" ht="12">
      <c r="A93" s="190" t="s">
        <v>641</v>
      </c>
      <c r="B93" s="223" t="s">
        <v>642</v>
      </c>
      <c r="C93" s="166" t="s">
        <v>109</v>
      </c>
      <c r="D93" s="240">
        <v>1</v>
      </c>
      <c r="E93" s="340"/>
      <c r="F93" s="171">
        <f t="shared" si="0"/>
        <v>0</v>
      </c>
      <c r="G93" s="207"/>
    </row>
    <row r="94" spans="1:7" s="217" customFormat="1" ht="12">
      <c r="A94" s="190" t="s">
        <v>643</v>
      </c>
      <c r="B94" s="223" t="s">
        <v>644</v>
      </c>
      <c r="C94" s="166" t="s">
        <v>109</v>
      </c>
      <c r="D94" s="240">
        <v>3</v>
      </c>
      <c r="E94" s="340"/>
      <c r="F94" s="171">
        <f t="shared" si="0"/>
        <v>0</v>
      </c>
      <c r="G94" s="207"/>
    </row>
    <row r="95" spans="1:7" s="221" customFormat="1" ht="12">
      <c r="A95" s="190" t="s">
        <v>645</v>
      </c>
      <c r="B95" s="223" t="s">
        <v>646</v>
      </c>
      <c r="C95" s="166" t="s">
        <v>109</v>
      </c>
      <c r="D95" s="240">
        <v>1</v>
      </c>
      <c r="E95" s="340"/>
      <c r="F95" s="171">
        <f t="shared" si="0"/>
        <v>0</v>
      </c>
      <c r="G95" s="219"/>
    </row>
    <row r="96" spans="1:7" s="217" customFormat="1" ht="12">
      <c r="A96" s="190" t="s">
        <v>647</v>
      </c>
      <c r="B96" s="223" t="s">
        <v>648</v>
      </c>
      <c r="C96" s="166" t="s">
        <v>109</v>
      </c>
      <c r="D96" s="240">
        <v>2</v>
      </c>
      <c r="E96" s="340"/>
      <c r="F96" s="171">
        <f t="shared" si="0"/>
        <v>0</v>
      </c>
      <c r="G96" s="225"/>
    </row>
    <row r="97" spans="1:7" s="217" customFormat="1" ht="12">
      <c r="A97" s="190" t="s">
        <v>649</v>
      </c>
      <c r="B97" s="223" t="s">
        <v>171</v>
      </c>
      <c r="C97" s="166" t="s">
        <v>109</v>
      </c>
      <c r="D97" s="240">
        <v>1</v>
      </c>
      <c r="E97" s="340"/>
      <c r="F97" s="171">
        <f t="shared" si="0"/>
        <v>0</v>
      </c>
      <c r="G97" s="225"/>
    </row>
    <row r="98" spans="1:7" s="217" customFormat="1" ht="12">
      <c r="A98" s="190" t="s">
        <v>650</v>
      </c>
      <c r="B98" s="223" t="s">
        <v>651</v>
      </c>
      <c r="C98" s="166" t="s">
        <v>109</v>
      </c>
      <c r="D98" s="240">
        <v>2</v>
      </c>
      <c r="E98" s="340"/>
      <c r="F98" s="171">
        <f t="shared" si="0"/>
        <v>0</v>
      </c>
      <c r="G98" s="200"/>
    </row>
    <row r="99" spans="1:7" s="217" customFormat="1" ht="7.5" customHeight="1">
      <c r="A99" s="190"/>
      <c r="B99" s="223"/>
      <c r="C99" s="166"/>
      <c r="D99" s="240"/>
      <c r="E99" s="171"/>
      <c r="F99" s="171"/>
      <c r="G99" s="200"/>
    </row>
    <row r="100" spans="1:7" s="221" customFormat="1" ht="144">
      <c r="A100" s="190" t="s">
        <v>495</v>
      </c>
      <c r="B100" s="165" t="s">
        <v>652</v>
      </c>
      <c r="C100" s="166"/>
      <c r="D100" s="171"/>
      <c r="E100" s="171"/>
      <c r="F100" s="171"/>
      <c r="G100" s="219"/>
    </row>
    <row r="101" spans="1:7" s="217" customFormat="1" ht="24">
      <c r="A101" s="190" t="s">
        <v>653</v>
      </c>
      <c r="B101" s="181" t="s">
        <v>654</v>
      </c>
      <c r="C101" s="166" t="s">
        <v>109</v>
      </c>
      <c r="D101" s="171">
        <v>5</v>
      </c>
      <c r="E101" s="340"/>
      <c r="F101" s="171">
        <f>D101*E101</f>
        <v>0</v>
      </c>
      <c r="G101" s="200"/>
    </row>
    <row r="102" spans="1:7" s="217" customFormat="1" ht="24">
      <c r="A102" s="190" t="s">
        <v>655</v>
      </c>
      <c r="B102" s="181" t="s">
        <v>656</v>
      </c>
      <c r="C102" s="166" t="s">
        <v>109</v>
      </c>
      <c r="D102" s="171">
        <v>2</v>
      </c>
      <c r="E102" s="340"/>
      <c r="F102" s="171">
        <f>D102*E102</f>
        <v>0</v>
      </c>
      <c r="G102" s="200"/>
    </row>
    <row r="103" spans="1:7" s="217" customFormat="1" ht="6.75" customHeight="1">
      <c r="A103" s="190"/>
      <c r="B103" s="181"/>
      <c r="C103" s="166"/>
      <c r="D103" s="171"/>
      <c r="E103" s="171"/>
      <c r="F103" s="171"/>
      <c r="G103" s="200"/>
    </row>
    <row r="104" spans="1:7" s="221" customFormat="1" ht="96">
      <c r="A104" s="190" t="s">
        <v>497</v>
      </c>
      <c r="B104" s="165" t="s">
        <v>700</v>
      </c>
      <c r="G104" s="219"/>
    </row>
    <row r="105" spans="1:7" s="221" customFormat="1" ht="12">
      <c r="A105" s="190"/>
      <c r="B105" s="165" t="s">
        <v>699</v>
      </c>
      <c r="C105" s="166" t="s">
        <v>109</v>
      </c>
      <c r="D105" s="171">
        <v>3</v>
      </c>
      <c r="E105" s="340"/>
      <c r="F105" s="171">
        <f>D105*E105</f>
        <v>0</v>
      </c>
      <c r="G105" s="219"/>
    </row>
    <row r="106" spans="1:7" s="221" customFormat="1" ht="12">
      <c r="A106" s="190"/>
      <c r="B106" s="165"/>
      <c r="C106" s="166"/>
      <c r="D106" s="171"/>
      <c r="E106" s="171"/>
      <c r="F106" s="171"/>
      <c r="G106" s="219"/>
    </row>
    <row r="107" spans="1:7" s="217" customFormat="1" ht="120">
      <c r="A107" s="190" t="s">
        <v>657</v>
      </c>
      <c r="B107" s="165" t="s">
        <v>701</v>
      </c>
      <c r="G107" s="200"/>
    </row>
    <row r="108" spans="1:7" s="217" customFormat="1" ht="12">
      <c r="A108" s="190"/>
      <c r="B108" s="165" t="s">
        <v>699</v>
      </c>
      <c r="C108" s="166" t="s">
        <v>109</v>
      </c>
      <c r="D108" s="171">
        <v>1</v>
      </c>
      <c r="E108" s="340"/>
      <c r="F108" s="171">
        <f>D108*E108</f>
        <v>0</v>
      </c>
      <c r="G108" s="200"/>
    </row>
    <row r="109" spans="1:7" s="217" customFormat="1" ht="12">
      <c r="A109" s="190"/>
      <c r="B109" s="165"/>
      <c r="C109" s="166"/>
      <c r="D109" s="171"/>
      <c r="E109" s="171"/>
      <c r="F109" s="171"/>
      <c r="G109" s="200"/>
    </row>
    <row r="110" spans="1:7" s="217" customFormat="1" ht="36">
      <c r="A110" s="190" t="s">
        <v>658</v>
      </c>
      <c r="B110" s="165" t="s">
        <v>703</v>
      </c>
      <c r="G110" s="200"/>
    </row>
    <row r="111" spans="1:7" s="217" customFormat="1" ht="12">
      <c r="A111" s="190"/>
      <c r="B111" s="165" t="s">
        <v>702</v>
      </c>
      <c r="C111" s="166" t="s">
        <v>47</v>
      </c>
      <c r="D111" s="171">
        <f>D12</f>
        <v>347.18999999999994</v>
      </c>
      <c r="E111" s="340"/>
      <c r="F111" s="171">
        <f>D111*E111</f>
        <v>0</v>
      </c>
      <c r="G111" s="200"/>
    </row>
    <row r="112" spans="1:7" s="217" customFormat="1" ht="12">
      <c r="A112" s="190"/>
      <c r="B112" s="165"/>
      <c r="C112" s="166"/>
      <c r="D112" s="171"/>
      <c r="E112" s="171"/>
      <c r="F112" s="171"/>
      <c r="G112" s="200"/>
    </row>
    <row r="113" spans="1:7" s="217" customFormat="1" ht="60">
      <c r="A113" s="190" t="s">
        <v>659</v>
      </c>
      <c r="B113" s="165" t="s">
        <v>705</v>
      </c>
      <c r="G113" s="207"/>
    </row>
    <row r="114" spans="1:7" s="217" customFormat="1" ht="12">
      <c r="A114" s="190"/>
      <c r="B114" s="165" t="s">
        <v>704</v>
      </c>
      <c r="C114" s="166" t="s">
        <v>104</v>
      </c>
      <c r="D114" s="171">
        <v>1</v>
      </c>
      <c r="E114" s="340"/>
      <c r="F114" s="171">
        <f>D114*E114</f>
        <v>0</v>
      </c>
      <c r="G114" s="207"/>
    </row>
    <row r="115" spans="1:7" s="217" customFormat="1" ht="12">
      <c r="A115" s="190"/>
      <c r="B115" s="165"/>
      <c r="C115" s="166"/>
      <c r="D115" s="171"/>
      <c r="E115" s="171"/>
      <c r="F115" s="171"/>
      <c r="G115" s="207"/>
    </row>
    <row r="116" spans="1:7" s="217" customFormat="1" ht="252">
      <c r="A116" s="190" t="s">
        <v>660</v>
      </c>
      <c r="B116" s="165" t="s">
        <v>661</v>
      </c>
      <c r="G116" s="207"/>
    </row>
    <row r="117" spans="1:7" s="217" customFormat="1" ht="12">
      <c r="A117" s="190"/>
      <c r="B117" s="165" t="s">
        <v>706</v>
      </c>
      <c r="C117" s="166" t="s">
        <v>109</v>
      </c>
      <c r="D117" s="171">
        <v>4</v>
      </c>
      <c r="E117" s="340"/>
      <c r="F117" s="171">
        <f>D117*E117</f>
        <v>0</v>
      </c>
      <c r="G117" s="207"/>
    </row>
    <row r="118" spans="1:7" s="217" customFormat="1" ht="12">
      <c r="A118" s="190"/>
      <c r="B118" s="165"/>
      <c r="C118" s="166"/>
      <c r="D118" s="171"/>
      <c r="E118" s="171"/>
      <c r="F118" s="171"/>
      <c r="G118" s="207"/>
    </row>
    <row r="119" spans="1:7" s="217" customFormat="1" ht="192">
      <c r="A119" s="190" t="s">
        <v>662</v>
      </c>
      <c r="B119" s="165" t="s">
        <v>708</v>
      </c>
      <c r="G119" s="207"/>
    </row>
    <row r="120" spans="1:7" s="217" customFormat="1" ht="12">
      <c r="A120" s="190"/>
      <c r="B120" s="165" t="s">
        <v>707</v>
      </c>
      <c r="C120" s="166" t="s">
        <v>47</v>
      </c>
      <c r="D120" s="171">
        <f>D12</f>
        <v>347.18999999999994</v>
      </c>
      <c r="E120" s="340"/>
      <c r="F120" s="171">
        <f>D120*E120</f>
        <v>0</v>
      </c>
      <c r="G120" s="207"/>
    </row>
    <row r="121" spans="1:7" s="217" customFormat="1" ht="5.25" customHeight="1">
      <c r="A121" s="190"/>
      <c r="B121" s="165"/>
      <c r="C121" s="166"/>
      <c r="D121" s="171"/>
      <c r="E121" s="171"/>
      <c r="F121" s="171"/>
      <c r="G121" s="207"/>
    </row>
    <row r="122" spans="1:7" s="221" customFormat="1" ht="84">
      <c r="A122" s="190" t="s">
        <v>663</v>
      </c>
      <c r="B122" s="165" t="s">
        <v>709</v>
      </c>
      <c r="G122" s="219"/>
    </row>
    <row r="123" spans="1:7" s="221" customFormat="1" ht="12">
      <c r="A123" s="190"/>
      <c r="B123" s="165" t="s">
        <v>707</v>
      </c>
      <c r="C123" s="166" t="s">
        <v>47</v>
      </c>
      <c r="D123" s="171">
        <f>D120</f>
        <v>347.18999999999994</v>
      </c>
      <c r="E123" s="340"/>
      <c r="F123" s="171">
        <f>D123*E123</f>
        <v>0</v>
      </c>
      <c r="G123" s="219"/>
    </row>
    <row r="124" spans="1:7" s="221" customFormat="1" ht="4.5" customHeight="1">
      <c r="A124" s="190"/>
      <c r="B124" s="165"/>
      <c r="C124" s="166"/>
      <c r="D124" s="171"/>
      <c r="E124" s="171"/>
      <c r="F124" s="171"/>
      <c r="G124" s="219"/>
    </row>
    <row r="125" spans="1:7" s="217" customFormat="1" ht="168">
      <c r="A125" s="190" t="s">
        <v>664</v>
      </c>
      <c r="B125" s="165" t="s">
        <v>710</v>
      </c>
      <c r="G125" s="200"/>
    </row>
    <row r="126" spans="1:7" s="217" customFormat="1" ht="12">
      <c r="A126" s="190"/>
      <c r="B126" s="165" t="s">
        <v>707</v>
      </c>
      <c r="C126" s="166" t="s">
        <v>47</v>
      </c>
      <c r="D126" s="171">
        <f>D120</f>
        <v>347.18999999999994</v>
      </c>
      <c r="E126" s="340"/>
      <c r="F126" s="171">
        <f>D126*E126</f>
        <v>0</v>
      </c>
      <c r="G126" s="200"/>
    </row>
    <row r="127" spans="1:7" s="217" customFormat="1" ht="6" customHeight="1">
      <c r="A127" s="190"/>
      <c r="B127" s="165"/>
      <c r="C127" s="166"/>
      <c r="D127" s="171"/>
      <c r="E127" s="171"/>
      <c r="F127" s="171"/>
      <c r="G127" s="200"/>
    </row>
    <row r="128" spans="1:7" s="217" customFormat="1" ht="228">
      <c r="A128" s="190" t="s">
        <v>665</v>
      </c>
      <c r="B128" s="187" t="s">
        <v>712</v>
      </c>
      <c r="D128" s="251"/>
      <c r="E128" s="251"/>
      <c r="F128" s="251"/>
      <c r="G128" s="200"/>
    </row>
    <row r="129" spans="1:7" s="217" customFormat="1" ht="12.75" thickBot="1">
      <c r="A129" s="191"/>
      <c r="B129" s="179" t="s">
        <v>711</v>
      </c>
      <c r="C129" s="169" t="s">
        <v>104</v>
      </c>
      <c r="D129" s="245">
        <v>1</v>
      </c>
      <c r="E129" s="341"/>
      <c r="F129" s="245">
        <f>D129*E129</f>
        <v>0</v>
      </c>
      <c r="G129" s="200"/>
    </row>
    <row r="130" spans="1:7" s="221" customFormat="1" ht="12.75" thickTop="1">
      <c r="A130" s="232"/>
      <c r="B130" s="172" t="s">
        <v>157</v>
      </c>
      <c r="C130" s="166"/>
      <c r="D130" s="171"/>
      <c r="E130" s="171"/>
      <c r="F130" s="171">
        <f>SUM(F75:F129)</f>
        <v>0</v>
      </c>
      <c r="G130" s="219"/>
    </row>
    <row r="131" spans="1:7" s="217" customFormat="1" ht="12.75" thickBot="1">
      <c r="A131" s="232" t="s">
        <v>503</v>
      </c>
      <c r="B131" s="184" t="s">
        <v>159</v>
      </c>
      <c r="C131" s="166"/>
      <c r="D131" s="166"/>
      <c r="E131" s="178"/>
      <c r="F131" s="182"/>
      <c r="G131" s="200"/>
    </row>
    <row r="132" spans="1:7" s="217" customFormat="1" ht="25.5" thickBot="1" thickTop="1">
      <c r="A132" s="151" t="s">
        <v>91</v>
      </c>
      <c r="B132" s="66" t="s">
        <v>92</v>
      </c>
      <c r="C132" s="101" t="s">
        <v>94</v>
      </c>
      <c r="D132" s="68" t="s">
        <v>61</v>
      </c>
      <c r="E132" s="68" t="s">
        <v>49</v>
      </c>
      <c r="F132" s="70" t="s">
        <v>93</v>
      </c>
      <c r="G132" s="200"/>
    </row>
    <row r="133" spans="1:7" s="221" customFormat="1" ht="168.75" thickTop="1">
      <c r="A133" s="190" t="s">
        <v>504</v>
      </c>
      <c r="B133" s="165" t="s">
        <v>603</v>
      </c>
      <c r="D133" s="252"/>
      <c r="E133" s="252"/>
      <c r="F133" s="252"/>
      <c r="G133" s="226"/>
    </row>
    <row r="134" spans="1:7" s="221" customFormat="1" ht="12">
      <c r="A134" s="190"/>
      <c r="B134" s="165" t="s">
        <v>602</v>
      </c>
      <c r="C134" s="166" t="s">
        <v>104</v>
      </c>
      <c r="D134" s="171">
        <v>1</v>
      </c>
      <c r="E134" s="340"/>
      <c r="F134" s="171">
        <f>D134*E134</f>
        <v>0</v>
      </c>
      <c r="G134" s="226"/>
    </row>
    <row r="135" spans="1:7" s="221" customFormat="1" ht="12">
      <c r="A135" s="190"/>
      <c r="B135" s="165"/>
      <c r="C135" s="166"/>
      <c r="D135" s="171"/>
      <c r="E135" s="171"/>
      <c r="F135" s="171"/>
      <c r="G135" s="226"/>
    </row>
    <row r="136" spans="1:7" s="217" customFormat="1" ht="72">
      <c r="A136" s="192" t="s">
        <v>505</v>
      </c>
      <c r="B136" s="187" t="s">
        <v>605</v>
      </c>
      <c r="D136" s="251"/>
      <c r="E136" s="251"/>
      <c r="F136" s="251"/>
      <c r="G136" s="227"/>
    </row>
    <row r="137" spans="1:7" s="217" customFormat="1" ht="12.75" thickBot="1">
      <c r="A137" s="253"/>
      <c r="B137" s="179" t="s">
        <v>604</v>
      </c>
      <c r="C137" s="169" t="s">
        <v>104</v>
      </c>
      <c r="D137" s="245">
        <v>1</v>
      </c>
      <c r="E137" s="341"/>
      <c r="F137" s="245">
        <f>D137*E137</f>
        <v>0</v>
      </c>
      <c r="G137" s="227"/>
    </row>
    <row r="138" spans="1:6" s="228" customFormat="1" ht="12.75" thickTop="1">
      <c r="A138" s="232"/>
      <c r="B138" s="172" t="s">
        <v>160</v>
      </c>
      <c r="C138" s="166"/>
      <c r="D138" s="171"/>
      <c r="E138" s="171"/>
      <c r="F138" s="171">
        <f>SUM(F134:F137)</f>
        <v>0</v>
      </c>
    </row>
    <row r="139" spans="1:6" s="228" customFormat="1" ht="24" customHeight="1">
      <c r="A139" s="201"/>
      <c r="B139" s="204"/>
      <c r="C139" s="202"/>
      <c r="D139" s="202"/>
      <c r="E139" s="205"/>
      <c r="F139" s="205"/>
    </row>
    <row r="140" spans="1:6" s="54" customFormat="1" ht="12.75">
      <c r="A140" s="296"/>
      <c r="B140" s="499" t="s">
        <v>95</v>
      </c>
      <c r="C140" s="499"/>
      <c r="D140" s="499"/>
      <c r="E140" s="47"/>
      <c r="F140" s="47"/>
    </row>
    <row r="141" spans="1:6" s="54" customFormat="1" ht="12.75">
      <c r="A141" s="296"/>
      <c r="B141" s="500" t="s">
        <v>737</v>
      </c>
      <c r="C141" s="500"/>
      <c r="D141" s="500"/>
      <c r="E141" s="500"/>
      <c r="F141" s="500"/>
    </row>
    <row r="142" spans="1:6" s="54" customFormat="1" ht="12.75">
      <c r="A142" s="302"/>
      <c r="B142" s="499" t="s">
        <v>740</v>
      </c>
      <c r="C142" s="499"/>
      <c r="D142" s="499"/>
      <c r="E142" s="499"/>
      <c r="F142" s="47"/>
    </row>
    <row r="143" spans="1:6" s="54" customFormat="1" ht="13.5" customHeight="1">
      <c r="A143" s="94"/>
      <c r="B143" s="49" t="s">
        <v>741</v>
      </c>
      <c r="C143" s="50"/>
      <c r="D143" s="51"/>
      <c r="E143" s="47"/>
      <c r="F143" s="47"/>
    </row>
    <row r="144" spans="1:7" s="217" customFormat="1" ht="12">
      <c r="A144" s="230"/>
      <c r="B144" s="49"/>
      <c r="C144" s="50"/>
      <c r="D144" s="51"/>
      <c r="E144" s="47"/>
      <c r="F144" s="137"/>
      <c r="G144" s="200"/>
    </row>
    <row r="145" spans="1:6" s="217" customFormat="1" ht="18" customHeight="1">
      <c r="A145" s="503" t="s">
        <v>98</v>
      </c>
      <c r="B145" s="504"/>
      <c r="C145" s="504"/>
      <c r="D145" s="504"/>
      <c r="E145" s="504"/>
      <c r="F145" s="504"/>
    </row>
    <row r="146" spans="1:6" s="217" customFormat="1" ht="12">
      <c r="A146" s="201"/>
      <c r="B146" s="206"/>
      <c r="C146" s="202"/>
      <c r="D146" s="202"/>
      <c r="E146" s="205"/>
      <c r="F146" s="205"/>
    </row>
    <row r="147" spans="1:6" s="217" customFormat="1" ht="12.75" thickBot="1">
      <c r="A147" s="201"/>
      <c r="B147" s="207" t="s">
        <v>161</v>
      </c>
      <c r="C147" s="202"/>
      <c r="D147" s="202"/>
      <c r="E147" s="205"/>
      <c r="F147" s="205"/>
    </row>
    <row r="148" spans="1:6" s="217" customFormat="1" ht="25.5" thickBot="1" thickTop="1">
      <c r="A148" s="231" t="s">
        <v>91</v>
      </c>
      <c r="B148" s="154" t="s">
        <v>92</v>
      </c>
      <c r="C148" s="155" t="s">
        <v>94</v>
      </c>
      <c r="D148" s="156" t="s">
        <v>61</v>
      </c>
      <c r="E148" s="156" t="s">
        <v>49</v>
      </c>
      <c r="F148" s="208" t="s">
        <v>93</v>
      </c>
    </row>
    <row r="149" spans="1:6" s="217" customFormat="1" ht="12.75" thickTop="1">
      <c r="A149" s="201" t="s">
        <v>148</v>
      </c>
      <c r="B149" s="200" t="s">
        <v>162</v>
      </c>
      <c r="C149" s="202"/>
      <c r="D149" s="202"/>
      <c r="E149" s="205"/>
      <c r="F149" s="205">
        <f>F13</f>
        <v>0</v>
      </c>
    </row>
    <row r="150" spans="1:6" s="217" customFormat="1" ht="12">
      <c r="A150" s="201" t="s">
        <v>149</v>
      </c>
      <c r="B150" s="200" t="s">
        <v>163</v>
      </c>
      <c r="C150" s="202"/>
      <c r="D150" s="202"/>
      <c r="E150" s="205"/>
      <c r="F150" s="205">
        <f>F43</f>
        <v>0</v>
      </c>
    </row>
    <row r="151" spans="1:6" s="217" customFormat="1" ht="12">
      <c r="A151" s="201" t="s">
        <v>150</v>
      </c>
      <c r="B151" s="200" t="s">
        <v>164</v>
      </c>
      <c r="C151" s="202"/>
      <c r="D151" s="202"/>
      <c r="E151" s="205"/>
      <c r="F151" s="205">
        <f>F61</f>
        <v>0</v>
      </c>
    </row>
    <row r="152" spans="1:6" s="217" customFormat="1" ht="12">
      <c r="A152" s="201" t="s">
        <v>152</v>
      </c>
      <c r="B152" s="207" t="s">
        <v>165</v>
      </c>
      <c r="C152" s="202"/>
      <c r="D152" s="202"/>
      <c r="E152" s="205"/>
      <c r="F152" s="205">
        <f>F70</f>
        <v>0</v>
      </c>
    </row>
    <row r="153" spans="1:6" s="217" customFormat="1" ht="12">
      <c r="A153" s="201" t="s">
        <v>155</v>
      </c>
      <c r="B153" s="207" t="s">
        <v>97</v>
      </c>
      <c r="C153" s="202"/>
      <c r="D153" s="202"/>
      <c r="E153" s="205"/>
      <c r="F153" s="205">
        <f>F130</f>
        <v>0</v>
      </c>
    </row>
    <row r="154" spans="1:6" s="217" customFormat="1" ht="12">
      <c r="A154" s="201" t="s">
        <v>158</v>
      </c>
      <c r="B154" s="207" t="s">
        <v>159</v>
      </c>
      <c r="C154" s="202"/>
      <c r="D154" s="202"/>
      <c r="E154" s="205"/>
      <c r="F154" s="205">
        <f>F138</f>
        <v>0</v>
      </c>
    </row>
    <row r="155" spans="1:6" s="217" customFormat="1" ht="12.75" thickBot="1">
      <c r="A155" s="209"/>
      <c r="B155" s="229"/>
      <c r="C155" s="210"/>
      <c r="D155" s="210"/>
      <c r="E155" s="211"/>
      <c r="F155" s="211"/>
    </row>
    <row r="156" spans="1:6" s="217" customFormat="1" ht="18" customHeight="1" thickTop="1">
      <c r="A156" s="201"/>
      <c r="B156" s="159" t="s">
        <v>291</v>
      </c>
      <c r="C156" s="212"/>
      <c r="D156" s="212"/>
      <c r="E156" s="205"/>
      <c r="F156" s="205">
        <f>SUM(F149:F155)</f>
        <v>0</v>
      </c>
    </row>
  </sheetData>
  <sheetProtection password="CC31" sheet="1" selectLockedCells="1"/>
  <mergeCells count="8">
    <mergeCell ref="B140:D140"/>
    <mergeCell ref="B141:F141"/>
    <mergeCell ref="B1:D1"/>
    <mergeCell ref="A145:F145"/>
    <mergeCell ref="B2:F2"/>
    <mergeCell ref="A6:F6"/>
    <mergeCell ref="B142:E142"/>
    <mergeCell ref="B3:E3"/>
  </mergeCells>
  <printOptions/>
  <pageMargins left="0.7" right="0.7" top="0.75" bottom="0.75" header="0.3" footer="0.3"/>
  <pageSetup horizontalDpi="300" verticalDpi="300" orientation="portrait" paperSize="9" r:id="rId1"/>
  <rowBreaks count="10" manualBreakCount="10">
    <brk id="14" max="255" man="1"/>
    <brk id="31" max="255" man="1"/>
    <brk id="44" max="255" man="1"/>
    <brk id="62" max="255" man="1"/>
    <brk id="71" max="255" man="1"/>
    <brk id="79" max="5" man="1"/>
    <brk id="105" max="255" man="1"/>
    <brk id="118" max="255" man="1"/>
    <brk id="130" max="255" man="1"/>
    <brk id="139" max="255" man="1"/>
  </rowBreaks>
</worksheet>
</file>

<file path=xl/worksheets/sheet4.xml><?xml version="1.0" encoding="utf-8"?>
<worksheet xmlns="http://schemas.openxmlformats.org/spreadsheetml/2006/main" xmlns:r="http://schemas.openxmlformats.org/officeDocument/2006/relationships">
  <dimension ref="A1:I356"/>
  <sheetViews>
    <sheetView showZeros="0" zoomScaleSheetLayoutView="100" workbookViewId="0" topLeftCell="A1">
      <selection activeCell="E14" sqref="E14"/>
    </sheetView>
  </sheetViews>
  <sheetFormatPr defaultColWidth="9.140625" defaultRowHeight="12.75"/>
  <cols>
    <col min="1" max="1" width="5.28125" style="144" customWidth="1"/>
    <col min="2" max="2" width="45.7109375" style="144" customWidth="1"/>
    <col min="3" max="3" width="6.7109375" style="36" customWidth="1"/>
    <col min="4" max="4" width="7.7109375" style="36" customWidth="1"/>
    <col min="5" max="5" width="9.7109375" style="36" customWidth="1"/>
    <col min="6" max="6" width="13.7109375" style="36" customWidth="1"/>
    <col min="7" max="16384" width="9.140625" style="7" customWidth="1"/>
  </cols>
  <sheetData>
    <row r="1" spans="1:6" s="54" customFormat="1" ht="12.75">
      <c r="A1" s="303"/>
      <c r="B1" s="499" t="s">
        <v>95</v>
      </c>
      <c r="C1" s="499"/>
      <c r="D1" s="499"/>
      <c r="E1" s="47"/>
      <c r="F1" s="47"/>
    </row>
    <row r="2" spans="1:6" s="54" customFormat="1" ht="12.75">
      <c r="A2" s="303"/>
      <c r="B2" s="500" t="s">
        <v>737</v>
      </c>
      <c r="C2" s="500"/>
      <c r="D2" s="500"/>
      <c r="E2" s="500"/>
      <c r="F2" s="500"/>
    </row>
    <row r="3" spans="1:6" s="54" customFormat="1" ht="12.75">
      <c r="A3" s="302"/>
      <c r="B3" s="499" t="s">
        <v>142</v>
      </c>
      <c r="C3" s="499"/>
      <c r="D3" s="499"/>
      <c r="E3" s="499"/>
      <c r="F3" s="47"/>
    </row>
    <row r="4" spans="1:6" s="54" customFormat="1" ht="13.5" customHeight="1">
      <c r="A4" s="94"/>
      <c r="B4" s="49" t="s">
        <v>743</v>
      </c>
      <c r="C4" s="50"/>
      <c r="D4" s="51"/>
      <c r="E4" s="47"/>
      <c r="F4" s="47"/>
    </row>
    <row r="5" spans="2:6" ht="12" customHeight="1">
      <c r="B5" s="42"/>
      <c r="C5" s="39"/>
      <c r="D5" s="39"/>
      <c r="E5" s="39"/>
      <c r="F5" s="39"/>
    </row>
    <row r="6" spans="1:6" s="103" customFormat="1" ht="12">
      <c r="A6" s="501" t="s">
        <v>141</v>
      </c>
      <c r="B6" s="502"/>
      <c r="C6" s="502"/>
      <c r="D6" s="502"/>
      <c r="E6" s="502"/>
      <c r="F6" s="502"/>
    </row>
    <row r="7" ht="12">
      <c r="A7" s="39"/>
    </row>
    <row r="8" spans="2:6" ht="12.75" customHeight="1" thickBot="1">
      <c r="B8" s="345" t="s">
        <v>48</v>
      </c>
      <c r="C8" s="346"/>
      <c r="D8" s="346"/>
      <c r="E8" s="346"/>
      <c r="F8" s="346"/>
    </row>
    <row r="9" spans="1:6" ht="25.5" thickBot="1" thickTop="1">
      <c r="A9" s="65" t="s">
        <v>91</v>
      </c>
      <c r="B9" s="66" t="s">
        <v>92</v>
      </c>
      <c r="C9" s="101" t="s">
        <v>94</v>
      </c>
      <c r="D9" s="68" t="s">
        <v>61</v>
      </c>
      <c r="E9" s="68" t="s">
        <v>49</v>
      </c>
      <c r="F9" s="70" t="s">
        <v>93</v>
      </c>
    </row>
    <row r="10" spans="1:3" ht="75" thickTop="1">
      <c r="A10" s="347">
        <v>1</v>
      </c>
      <c r="B10" s="348" t="s">
        <v>198</v>
      </c>
      <c r="C10" s="144"/>
    </row>
    <row r="11" spans="1:6" ht="14.25">
      <c r="A11" s="347"/>
      <c r="B11" s="348" t="s">
        <v>282</v>
      </c>
      <c r="C11" s="349" t="s">
        <v>199</v>
      </c>
      <c r="D11" s="350">
        <v>197</v>
      </c>
      <c r="E11" s="246"/>
      <c r="F11" s="352">
        <f>D11*E11</f>
        <v>0</v>
      </c>
    </row>
    <row r="12" spans="1:6" ht="12">
      <c r="A12" s="347"/>
      <c r="B12" s="348"/>
      <c r="C12" s="349"/>
      <c r="D12" s="350"/>
      <c r="E12" s="351"/>
      <c r="F12" s="352"/>
    </row>
    <row r="13" spans="1:6" ht="74.25">
      <c r="A13" s="347">
        <v>2</v>
      </c>
      <c r="B13" s="348" t="s">
        <v>200</v>
      </c>
      <c r="C13" s="144"/>
      <c r="E13" s="286"/>
      <c r="F13" s="286"/>
    </row>
    <row r="14" spans="1:6" ht="14.25">
      <c r="A14" s="347"/>
      <c r="B14" s="348" t="s">
        <v>282</v>
      </c>
      <c r="C14" s="349" t="s">
        <v>199</v>
      </c>
      <c r="D14" s="350">
        <v>22</v>
      </c>
      <c r="E14" s="246"/>
      <c r="F14" s="352">
        <f>D14*E14</f>
        <v>0</v>
      </c>
    </row>
    <row r="15" spans="1:6" ht="12">
      <c r="A15" s="347"/>
      <c r="B15" s="348"/>
      <c r="C15" s="349"/>
      <c r="D15" s="350"/>
      <c r="E15" s="351"/>
      <c r="F15" s="352"/>
    </row>
    <row r="16" spans="1:6" ht="12">
      <c r="A16" s="353">
        <v>3</v>
      </c>
      <c r="B16" s="354" t="s">
        <v>172</v>
      </c>
      <c r="C16" s="144"/>
      <c r="E16" s="286"/>
      <c r="F16" s="286"/>
    </row>
    <row r="17" spans="1:6" ht="12">
      <c r="A17" s="353"/>
      <c r="B17" s="348" t="s">
        <v>174</v>
      </c>
      <c r="C17" s="355" t="s">
        <v>187</v>
      </c>
      <c r="D17" s="350">
        <v>32</v>
      </c>
      <c r="E17" s="246"/>
      <c r="F17" s="356">
        <f>D17*E17</f>
        <v>0</v>
      </c>
    </row>
    <row r="18" spans="1:6" ht="12">
      <c r="A18" s="353"/>
      <c r="B18" s="357"/>
      <c r="C18" s="355"/>
      <c r="D18" s="350"/>
      <c r="E18" s="351"/>
      <c r="F18" s="356"/>
    </row>
    <row r="19" spans="1:6" ht="36">
      <c r="A19" s="347">
        <v>4</v>
      </c>
      <c r="B19" s="354" t="s">
        <v>173</v>
      </c>
      <c r="C19" s="144"/>
      <c r="E19" s="286"/>
      <c r="F19" s="286"/>
    </row>
    <row r="20" spans="1:6" ht="14.25">
      <c r="A20" s="347"/>
      <c r="B20" s="348" t="s">
        <v>283</v>
      </c>
      <c r="C20" s="355" t="s">
        <v>201</v>
      </c>
      <c r="D20" s="350">
        <v>8</v>
      </c>
      <c r="E20" s="246"/>
      <c r="F20" s="356">
        <f>D20*E20</f>
        <v>0</v>
      </c>
    </row>
    <row r="21" spans="1:6" ht="12">
      <c r="A21" s="347"/>
      <c r="B21" s="357"/>
      <c r="C21" s="355"/>
      <c r="D21" s="350"/>
      <c r="E21" s="351"/>
      <c r="F21" s="356"/>
    </row>
    <row r="22" spans="1:6" ht="36">
      <c r="A22" s="347">
        <v>5</v>
      </c>
      <c r="B22" s="348" t="s">
        <v>188</v>
      </c>
      <c r="C22" s="144"/>
      <c r="E22" s="286"/>
      <c r="F22" s="286"/>
    </row>
    <row r="23" spans="1:6" ht="14.25">
      <c r="A23" s="347"/>
      <c r="B23" s="348" t="s">
        <v>282</v>
      </c>
      <c r="C23" s="349" t="s">
        <v>199</v>
      </c>
      <c r="D23" s="350">
        <v>55</v>
      </c>
      <c r="E23" s="246"/>
      <c r="F23" s="351">
        <f>D23*E23</f>
        <v>0</v>
      </c>
    </row>
    <row r="24" spans="1:6" ht="12">
      <c r="A24" s="347"/>
      <c r="B24" s="348"/>
      <c r="C24" s="349"/>
      <c r="D24" s="350"/>
      <c r="E24" s="351"/>
      <c r="F24" s="351"/>
    </row>
    <row r="25" spans="1:6" ht="24">
      <c r="A25" s="353">
        <v>6</v>
      </c>
      <c r="B25" s="358" t="s">
        <v>110</v>
      </c>
      <c r="C25" s="144"/>
      <c r="E25" s="286"/>
      <c r="F25" s="286"/>
    </row>
    <row r="26" spans="1:6" ht="14.25">
      <c r="A26" s="353"/>
      <c r="B26" s="348" t="s">
        <v>282</v>
      </c>
      <c r="C26" s="349" t="s">
        <v>199</v>
      </c>
      <c r="D26" s="350">
        <v>45</v>
      </c>
      <c r="E26" s="246"/>
      <c r="F26" s="351">
        <f>D26*E26</f>
        <v>0</v>
      </c>
    </row>
    <row r="27" spans="1:6" ht="12">
      <c r="A27" s="353"/>
      <c r="B27" s="359"/>
      <c r="C27" s="349"/>
      <c r="D27" s="350"/>
      <c r="E27" s="351"/>
      <c r="F27" s="351"/>
    </row>
    <row r="28" spans="1:6" ht="24">
      <c r="A28" s="347">
        <v>7</v>
      </c>
      <c r="B28" s="348" t="s">
        <v>189</v>
      </c>
      <c r="C28" s="144"/>
      <c r="E28" s="286"/>
      <c r="F28" s="286"/>
    </row>
    <row r="29" spans="1:6" ht="14.25">
      <c r="A29" s="347"/>
      <c r="B29" s="348" t="s">
        <v>282</v>
      </c>
      <c r="C29" s="349" t="s">
        <v>199</v>
      </c>
      <c r="D29" s="350">
        <v>21</v>
      </c>
      <c r="E29" s="246"/>
      <c r="F29" s="352">
        <f>D29*E29</f>
        <v>0</v>
      </c>
    </row>
    <row r="30" spans="1:6" ht="12">
      <c r="A30" s="347"/>
      <c r="B30" s="348"/>
      <c r="C30" s="349"/>
      <c r="D30" s="350"/>
      <c r="E30" s="351"/>
      <c r="F30" s="352"/>
    </row>
    <row r="31" spans="1:6" ht="24">
      <c r="A31" s="347">
        <v>8</v>
      </c>
      <c r="B31" s="358" t="s">
        <v>111</v>
      </c>
      <c r="C31" s="144"/>
      <c r="E31" s="286"/>
      <c r="F31" s="286"/>
    </row>
    <row r="32" spans="1:6" ht="14.25">
      <c r="A32" s="347"/>
      <c r="B32" s="348" t="s">
        <v>282</v>
      </c>
      <c r="C32" s="360" t="s">
        <v>744</v>
      </c>
      <c r="D32" s="350">
        <v>8</v>
      </c>
      <c r="E32" s="246"/>
      <c r="F32" s="351">
        <f>D32*E32</f>
        <v>0</v>
      </c>
    </row>
    <row r="33" spans="1:6" ht="12">
      <c r="A33" s="347"/>
      <c r="B33" s="359"/>
      <c r="C33" s="360"/>
      <c r="D33" s="350"/>
      <c r="E33" s="351"/>
      <c r="F33" s="351"/>
    </row>
    <row r="34" spans="1:6" ht="24">
      <c r="A34" s="353">
        <v>9</v>
      </c>
      <c r="B34" s="358" t="s">
        <v>112</v>
      </c>
      <c r="C34" s="144"/>
      <c r="E34" s="286"/>
      <c r="F34" s="286"/>
    </row>
    <row r="35" spans="1:6" ht="14.25">
      <c r="A35" s="353"/>
      <c r="B35" s="348" t="s">
        <v>282</v>
      </c>
      <c r="C35" s="360" t="s">
        <v>744</v>
      </c>
      <c r="D35" s="350">
        <v>11</v>
      </c>
      <c r="E35" s="246"/>
      <c r="F35" s="351">
        <f>D35*E35</f>
        <v>0</v>
      </c>
    </row>
    <row r="36" spans="1:6" ht="12">
      <c r="A36" s="353"/>
      <c r="B36" s="359"/>
      <c r="C36" s="360"/>
      <c r="D36" s="350"/>
      <c r="E36" s="351"/>
      <c r="F36" s="351"/>
    </row>
    <row r="37" spans="1:6" ht="36">
      <c r="A37" s="347">
        <v>10</v>
      </c>
      <c r="B37" s="348" t="s">
        <v>190</v>
      </c>
      <c r="C37" s="144"/>
      <c r="E37" s="286"/>
      <c r="F37" s="286"/>
    </row>
    <row r="38" spans="1:6" ht="14.25">
      <c r="A38" s="347"/>
      <c r="B38" s="348" t="s">
        <v>282</v>
      </c>
      <c r="C38" s="349" t="s">
        <v>199</v>
      </c>
      <c r="D38" s="350">
        <v>79</v>
      </c>
      <c r="E38" s="246"/>
      <c r="F38" s="352">
        <f>D38*E38</f>
        <v>0</v>
      </c>
    </row>
    <row r="39" spans="1:6" ht="12">
      <c r="A39" s="347"/>
      <c r="B39" s="348"/>
      <c r="C39" s="349"/>
      <c r="D39" s="350"/>
      <c r="E39" s="351"/>
      <c r="F39" s="352"/>
    </row>
    <row r="40" spans="1:6" ht="48">
      <c r="A40" s="347">
        <v>11</v>
      </c>
      <c r="B40" s="348" t="s">
        <v>191</v>
      </c>
      <c r="C40" s="144"/>
      <c r="E40" s="286"/>
      <c r="F40" s="286"/>
    </row>
    <row r="41" spans="1:6" ht="14.25">
      <c r="A41" s="347"/>
      <c r="B41" s="348" t="s">
        <v>282</v>
      </c>
      <c r="C41" s="349" t="s">
        <v>199</v>
      </c>
      <c r="D41" s="350">
        <v>139</v>
      </c>
      <c r="E41" s="246"/>
      <c r="F41" s="352">
        <f>D41*E41</f>
        <v>0</v>
      </c>
    </row>
    <row r="42" spans="1:6" ht="12">
      <c r="A42" s="347"/>
      <c r="B42" s="348"/>
      <c r="C42" s="349"/>
      <c r="D42" s="350"/>
      <c r="E42" s="351"/>
      <c r="F42" s="352"/>
    </row>
    <row r="43" spans="1:6" ht="36">
      <c r="A43" s="353">
        <v>12</v>
      </c>
      <c r="B43" s="358" t="s">
        <v>192</v>
      </c>
      <c r="C43" s="144"/>
      <c r="E43" s="286"/>
      <c r="F43" s="286"/>
    </row>
    <row r="44" spans="1:6" ht="12">
      <c r="A44" s="353"/>
      <c r="B44" s="348" t="s">
        <v>174</v>
      </c>
      <c r="C44" s="349" t="s">
        <v>187</v>
      </c>
      <c r="D44" s="350">
        <v>92</v>
      </c>
      <c r="E44" s="246"/>
      <c r="F44" s="351">
        <f>D44*E44</f>
        <v>0</v>
      </c>
    </row>
    <row r="45" spans="1:6" ht="12">
      <c r="A45" s="353"/>
      <c r="B45" s="359"/>
      <c r="C45" s="349"/>
      <c r="D45" s="350"/>
      <c r="E45" s="351"/>
      <c r="F45" s="351"/>
    </row>
    <row r="46" spans="1:6" ht="24">
      <c r="A46" s="347">
        <v>13</v>
      </c>
      <c r="B46" s="354" t="s">
        <v>50</v>
      </c>
      <c r="C46" s="144"/>
      <c r="E46" s="286"/>
      <c r="F46" s="286"/>
    </row>
    <row r="47" spans="1:6" ht="12">
      <c r="A47" s="347"/>
      <c r="B47" s="348" t="s">
        <v>106</v>
      </c>
      <c r="C47" s="361" t="s">
        <v>193</v>
      </c>
      <c r="D47" s="362">
        <v>454</v>
      </c>
      <c r="E47" s="246"/>
      <c r="F47" s="351">
        <f>D47*E47</f>
        <v>0</v>
      </c>
    </row>
    <row r="48" spans="1:6" ht="12">
      <c r="A48" s="347"/>
      <c r="B48" s="363"/>
      <c r="C48" s="361"/>
      <c r="D48" s="362"/>
      <c r="E48" s="351"/>
      <c r="F48" s="351"/>
    </row>
    <row r="49" spans="1:6" ht="24">
      <c r="A49" s="347">
        <v>14</v>
      </c>
      <c r="B49" s="354" t="s">
        <v>51</v>
      </c>
      <c r="C49" s="144"/>
      <c r="E49" s="286"/>
      <c r="F49" s="286"/>
    </row>
    <row r="50" spans="1:6" ht="12">
      <c r="A50" s="347"/>
      <c r="B50" s="348" t="s">
        <v>174</v>
      </c>
      <c r="C50" s="361" t="s">
        <v>187</v>
      </c>
      <c r="D50" s="350">
        <v>504</v>
      </c>
      <c r="E50" s="246"/>
      <c r="F50" s="351">
        <f>D50*E50</f>
        <v>0</v>
      </c>
    </row>
    <row r="51" spans="1:6" ht="12">
      <c r="A51" s="347"/>
      <c r="B51" s="363"/>
      <c r="C51" s="361"/>
      <c r="D51" s="350"/>
      <c r="E51" s="351"/>
      <c r="F51" s="351"/>
    </row>
    <row r="52" spans="1:6" ht="36">
      <c r="A52" s="508">
        <v>15</v>
      </c>
      <c r="B52" s="354" t="s">
        <v>52</v>
      </c>
      <c r="C52" s="361"/>
      <c r="D52" s="350"/>
      <c r="E52" s="351"/>
      <c r="F52" s="351"/>
    </row>
    <row r="53" spans="1:6" ht="12">
      <c r="A53" s="509"/>
      <c r="B53" s="363" t="s">
        <v>194</v>
      </c>
      <c r="C53" s="361" t="s">
        <v>193</v>
      </c>
      <c r="D53" s="362">
        <v>8</v>
      </c>
      <c r="E53" s="246"/>
      <c r="F53" s="351">
        <f>D53*E53</f>
        <v>0</v>
      </c>
    </row>
    <row r="54" spans="1:6" ht="12">
      <c r="A54" s="509"/>
      <c r="B54" s="363" t="s">
        <v>195</v>
      </c>
      <c r="C54" s="361" t="s">
        <v>193</v>
      </c>
      <c r="D54" s="362">
        <v>9</v>
      </c>
      <c r="E54" s="246"/>
      <c r="F54" s="351">
        <f>D54*E54</f>
        <v>0</v>
      </c>
    </row>
    <row r="55" spans="1:6" ht="12">
      <c r="A55" s="364"/>
      <c r="B55" s="363"/>
      <c r="C55" s="361"/>
      <c r="D55" s="362"/>
      <c r="E55" s="351"/>
      <c r="F55" s="351"/>
    </row>
    <row r="56" spans="1:6" ht="74.25">
      <c r="A56" s="353">
        <v>16</v>
      </c>
      <c r="B56" s="354" t="s">
        <v>202</v>
      </c>
      <c r="C56" s="144"/>
      <c r="E56" s="286"/>
      <c r="F56" s="286"/>
    </row>
    <row r="57" spans="1:6" ht="12">
      <c r="A57" s="353"/>
      <c r="B57" s="348" t="s">
        <v>106</v>
      </c>
      <c r="C57" s="361" t="s">
        <v>193</v>
      </c>
      <c r="D57" s="362">
        <v>8</v>
      </c>
      <c r="E57" s="246"/>
      <c r="F57" s="351">
        <f>D57*E57</f>
        <v>0</v>
      </c>
    </row>
    <row r="58" spans="1:6" ht="12">
      <c r="A58" s="353"/>
      <c r="B58" s="357"/>
      <c r="C58" s="361"/>
      <c r="D58" s="362"/>
      <c r="E58" s="351"/>
      <c r="F58" s="351"/>
    </row>
    <row r="59" spans="1:6" ht="74.25">
      <c r="A59" s="353">
        <v>17</v>
      </c>
      <c r="B59" s="365" t="s">
        <v>745</v>
      </c>
      <c r="C59" s="144"/>
      <c r="E59" s="286"/>
      <c r="F59" s="286"/>
    </row>
    <row r="60" spans="1:6" ht="12">
      <c r="A60" s="353"/>
      <c r="B60" s="348" t="s">
        <v>106</v>
      </c>
      <c r="C60" s="361" t="s">
        <v>193</v>
      </c>
      <c r="D60" s="362">
        <v>9</v>
      </c>
      <c r="E60" s="246"/>
      <c r="F60" s="351">
        <f>D60*E60</f>
        <v>0</v>
      </c>
    </row>
    <row r="61" spans="1:6" ht="12">
      <c r="A61" s="353"/>
      <c r="B61" s="366"/>
      <c r="C61" s="361"/>
      <c r="D61" s="362"/>
      <c r="E61" s="351"/>
      <c r="F61" s="351"/>
    </row>
    <row r="62" spans="1:6" ht="48">
      <c r="A62" s="367">
        <v>18</v>
      </c>
      <c r="B62" s="354" t="s">
        <v>196</v>
      </c>
      <c r="C62" s="144"/>
      <c r="E62" s="286"/>
      <c r="F62" s="286"/>
    </row>
    <row r="63" spans="1:6" ht="12">
      <c r="A63" s="367"/>
      <c r="B63" s="348" t="s">
        <v>284</v>
      </c>
      <c r="C63" s="355" t="s">
        <v>166</v>
      </c>
      <c r="D63" s="350">
        <v>1</v>
      </c>
      <c r="E63" s="246"/>
      <c r="F63" s="356">
        <f>D63*E63</f>
        <v>0</v>
      </c>
    </row>
    <row r="64" spans="1:6" ht="12">
      <c r="A64" s="367"/>
      <c r="B64" s="363"/>
      <c r="C64" s="355"/>
      <c r="D64" s="350"/>
      <c r="E64" s="351"/>
      <c r="F64" s="356"/>
    </row>
    <row r="65" spans="1:6" ht="12">
      <c r="A65" s="353">
        <v>19</v>
      </c>
      <c r="B65" s="365" t="s">
        <v>53</v>
      </c>
      <c r="C65" s="144"/>
      <c r="E65" s="286"/>
      <c r="F65" s="286"/>
    </row>
    <row r="66" spans="1:6" ht="12">
      <c r="A66" s="353"/>
      <c r="B66" s="348" t="s">
        <v>174</v>
      </c>
      <c r="C66" s="360" t="s">
        <v>187</v>
      </c>
      <c r="D66" s="350">
        <v>442</v>
      </c>
      <c r="E66" s="246"/>
      <c r="F66" s="351">
        <f>D66*E66</f>
        <v>0</v>
      </c>
    </row>
    <row r="67" spans="1:6" ht="12">
      <c r="A67" s="353"/>
      <c r="B67" s="366"/>
      <c r="C67" s="360"/>
      <c r="D67" s="350"/>
      <c r="E67" s="351"/>
      <c r="F67" s="351"/>
    </row>
    <row r="68" spans="1:6" ht="24">
      <c r="A68" s="353">
        <v>20</v>
      </c>
      <c r="B68" s="365" t="s">
        <v>54</v>
      </c>
      <c r="C68" s="144"/>
      <c r="E68" s="286"/>
      <c r="F68" s="286"/>
    </row>
    <row r="69" spans="1:6" ht="12">
      <c r="A69" s="353"/>
      <c r="B69" s="348" t="s">
        <v>106</v>
      </c>
      <c r="C69" s="361" t="s">
        <v>193</v>
      </c>
      <c r="D69" s="362">
        <v>18</v>
      </c>
      <c r="E69" s="246"/>
      <c r="F69" s="351">
        <f>D69*E69</f>
        <v>0</v>
      </c>
    </row>
    <row r="70" spans="1:6" ht="12">
      <c r="A70" s="353"/>
      <c r="B70" s="368"/>
      <c r="C70" s="361"/>
      <c r="D70" s="362"/>
      <c r="E70" s="351"/>
      <c r="F70" s="351"/>
    </row>
    <row r="71" spans="1:6" ht="24">
      <c r="A71" s="353">
        <v>21</v>
      </c>
      <c r="B71" s="354" t="s">
        <v>197</v>
      </c>
      <c r="C71" s="144"/>
      <c r="E71" s="286"/>
      <c r="F71" s="286"/>
    </row>
    <row r="72" spans="1:6" ht="12">
      <c r="A72" s="353"/>
      <c r="B72" s="348" t="s">
        <v>285</v>
      </c>
      <c r="C72" s="360" t="s">
        <v>759</v>
      </c>
      <c r="D72" s="362">
        <v>1</v>
      </c>
      <c r="E72" s="246"/>
      <c r="F72" s="351">
        <f>D72*E72</f>
        <v>0</v>
      </c>
    </row>
    <row r="73" spans="1:6" ht="12.75" thickBot="1">
      <c r="A73" s="369"/>
      <c r="B73" s="370"/>
      <c r="C73" s="371"/>
      <c r="D73" s="372"/>
      <c r="E73" s="373"/>
      <c r="F73" s="374"/>
    </row>
    <row r="74" spans="2:6" ht="12.75" thickTop="1">
      <c r="B74" s="375" t="s">
        <v>767</v>
      </c>
      <c r="C74" s="376"/>
      <c r="D74" s="376"/>
      <c r="E74" s="377"/>
      <c r="F74" s="377">
        <f>SUM(F10:F73)</f>
        <v>0</v>
      </c>
    </row>
    <row r="75" spans="1:6" ht="12">
      <c r="A75" s="52"/>
      <c r="B75" s="53"/>
      <c r="C75" s="134"/>
      <c r="D75" s="135"/>
      <c r="E75" s="136"/>
      <c r="F75" s="136"/>
    </row>
    <row r="76" spans="2:6" ht="15" customHeight="1" thickBot="1">
      <c r="B76" s="345" t="s">
        <v>175</v>
      </c>
      <c r="C76" s="346"/>
      <c r="D76" s="346"/>
      <c r="E76" s="346"/>
      <c r="F76" s="346"/>
    </row>
    <row r="77" spans="1:6" ht="25.5" thickBot="1" thickTop="1">
      <c r="A77" s="65" t="s">
        <v>91</v>
      </c>
      <c r="B77" s="66" t="s">
        <v>92</v>
      </c>
      <c r="C77" s="101" t="s">
        <v>94</v>
      </c>
      <c r="D77" s="68" t="s">
        <v>61</v>
      </c>
      <c r="E77" s="68" t="s">
        <v>49</v>
      </c>
      <c r="F77" s="70" t="s">
        <v>93</v>
      </c>
    </row>
    <row r="78" spans="1:6" s="102" customFormat="1" ht="36.75" thickTop="1">
      <c r="A78" s="507">
        <v>1</v>
      </c>
      <c r="B78" s="378" t="s">
        <v>113</v>
      </c>
      <c r="C78" s="379"/>
      <c r="D78" s="380"/>
      <c r="E78" s="381"/>
      <c r="F78" s="356"/>
    </row>
    <row r="79" spans="1:6" s="102" customFormat="1" ht="12.75" customHeight="1">
      <c r="A79" s="507"/>
      <c r="B79" s="382" t="s">
        <v>203</v>
      </c>
      <c r="C79" s="379"/>
      <c r="D79" s="380"/>
      <c r="E79" s="381"/>
      <c r="F79" s="356"/>
    </row>
    <row r="80" spans="1:6" s="102" customFormat="1" ht="12">
      <c r="A80" s="507"/>
      <c r="B80" s="382" t="s">
        <v>204</v>
      </c>
      <c r="C80" s="379"/>
      <c r="D80" s="380"/>
      <c r="E80" s="381"/>
      <c r="F80" s="356"/>
    </row>
    <row r="81" spans="1:6" s="102" customFormat="1" ht="24">
      <c r="A81" s="507"/>
      <c r="B81" s="383" t="s">
        <v>114</v>
      </c>
      <c r="C81" s="379"/>
      <c r="D81" s="380"/>
      <c r="E81" s="381"/>
      <c r="F81" s="356"/>
    </row>
    <row r="82" spans="1:6" s="102" customFormat="1" ht="12">
      <c r="A82" s="507"/>
      <c r="B82" s="383" t="s">
        <v>205</v>
      </c>
      <c r="C82" s="379"/>
      <c r="D82" s="380"/>
      <c r="E82" s="381"/>
      <c r="F82" s="356"/>
    </row>
    <row r="83" spans="1:6" s="102" customFormat="1" ht="12">
      <c r="A83" s="507"/>
      <c r="B83" s="383" t="s">
        <v>206</v>
      </c>
      <c r="C83" s="379"/>
      <c r="D83" s="380"/>
      <c r="E83" s="381"/>
      <c r="F83" s="356"/>
    </row>
    <row r="84" spans="1:6" ht="12">
      <c r="A84" s="507"/>
      <c r="B84" s="383" t="s">
        <v>207</v>
      </c>
      <c r="C84" s="379"/>
      <c r="D84" s="380"/>
      <c r="E84" s="381"/>
      <c r="F84" s="356"/>
    </row>
    <row r="85" spans="1:6" ht="12">
      <c r="A85" s="507"/>
      <c r="B85" s="383" t="s">
        <v>115</v>
      </c>
      <c r="C85" s="379"/>
      <c r="D85" s="380"/>
      <c r="E85" s="381"/>
      <c r="F85" s="356"/>
    </row>
    <row r="86" spans="1:6" ht="12">
      <c r="A86" s="507"/>
      <c r="B86" s="383" t="s">
        <v>125</v>
      </c>
      <c r="C86" s="384"/>
      <c r="D86" s="385"/>
      <c r="E86" s="386"/>
      <c r="F86" s="387"/>
    </row>
    <row r="87" spans="1:6" ht="12">
      <c r="A87" s="507"/>
      <c r="B87" s="383" t="s">
        <v>208</v>
      </c>
      <c r="C87" s="384"/>
      <c r="D87" s="385"/>
      <c r="E87" s="386"/>
      <c r="F87" s="387"/>
    </row>
    <row r="88" spans="1:6" ht="24">
      <c r="A88" s="507"/>
      <c r="B88" s="383" t="s">
        <v>116</v>
      </c>
      <c r="C88" s="379"/>
      <c r="D88" s="380"/>
      <c r="E88" s="381"/>
      <c r="F88" s="356"/>
    </row>
    <row r="89" spans="1:6" ht="12">
      <c r="A89" s="507"/>
      <c r="B89" s="383" t="s">
        <v>117</v>
      </c>
      <c r="C89" s="379"/>
      <c r="D89" s="380"/>
      <c r="E89" s="381"/>
      <c r="F89" s="356"/>
    </row>
    <row r="90" spans="1:6" ht="24">
      <c r="A90" s="507"/>
      <c r="B90" s="383" t="s">
        <v>209</v>
      </c>
      <c r="C90" s="379"/>
      <c r="D90" s="380"/>
      <c r="E90" s="381"/>
      <c r="F90" s="356"/>
    </row>
    <row r="91" spans="1:6" ht="12">
      <c r="A91" s="507"/>
      <c r="B91" s="383" t="s">
        <v>118</v>
      </c>
      <c r="C91" s="379"/>
      <c r="D91" s="380"/>
      <c r="E91" s="381"/>
      <c r="F91" s="356"/>
    </row>
    <row r="92" spans="1:6" ht="24">
      <c r="A92" s="507"/>
      <c r="B92" s="383" t="s">
        <v>210</v>
      </c>
      <c r="C92" s="379"/>
      <c r="D92" s="380"/>
      <c r="E92" s="381"/>
      <c r="F92" s="356"/>
    </row>
    <row r="93" spans="1:6" ht="24">
      <c r="A93" s="507"/>
      <c r="B93" s="383" t="s">
        <v>211</v>
      </c>
      <c r="C93" s="379"/>
      <c r="D93" s="380"/>
      <c r="E93" s="381"/>
      <c r="F93" s="356"/>
    </row>
    <row r="94" spans="1:6" ht="12">
      <c r="A94" s="507"/>
      <c r="B94" s="383" t="s">
        <v>212</v>
      </c>
      <c r="C94" s="379"/>
      <c r="D94" s="380"/>
      <c r="E94" s="381"/>
      <c r="F94" s="356"/>
    </row>
    <row r="95" spans="1:6" ht="12">
      <c r="A95" s="507"/>
      <c r="B95" s="383" t="s">
        <v>213</v>
      </c>
      <c r="C95" s="379"/>
      <c r="D95" s="380"/>
      <c r="E95" s="381"/>
      <c r="F95" s="356"/>
    </row>
    <row r="96" spans="1:6" ht="12">
      <c r="A96" s="507"/>
      <c r="B96" s="383" t="s">
        <v>214</v>
      </c>
      <c r="C96" s="379"/>
      <c r="D96" s="380"/>
      <c r="E96" s="381"/>
      <c r="F96" s="356"/>
    </row>
    <row r="97" spans="1:6" ht="12">
      <c r="A97" s="507"/>
      <c r="B97" s="383"/>
      <c r="C97" s="379"/>
      <c r="D97" s="380"/>
      <c r="E97" s="381"/>
      <c r="F97" s="356"/>
    </row>
    <row r="98" spans="1:6" ht="72">
      <c r="A98" s="507"/>
      <c r="B98" s="383" t="s">
        <v>742</v>
      </c>
      <c r="C98" s="379"/>
      <c r="D98" s="380"/>
      <c r="E98" s="381"/>
      <c r="F98" s="356"/>
    </row>
    <row r="99" spans="1:6" ht="12">
      <c r="A99" s="507"/>
      <c r="B99" s="388" t="s">
        <v>216</v>
      </c>
      <c r="C99" s="379"/>
      <c r="D99" s="380"/>
      <c r="E99" s="381"/>
      <c r="F99" s="356"/>
    </row>
    <row r="100" spans="1:6" ht="12">
      <c r="A100" s="507"/>
      <c r="B100" s="383" t="s">
        <v>119</v>
      </c>
      <c r="C100" s="379"/>
      <c r="D100" s="380"/>
      <c r="E100" s="381"/>
      <c r="F100" s="356"/>
    </row>
    <row r="101" spans="1:6" ht="12">
      <c r="A101" s="507"/>
      <c r="B101" s="383" t="s">
        <v>120</v>
      </c>
      <c r="C101" s="384"/>
      <c r="D101" s="385"/>
      <c r="E101" s="386"/>
      <c r="F101" s="387"/>
    </row>
    <row r="102" spans="1:6" ht="12">
      <c r="A102" s="507"/>
      <c r="B102" s="383" t="s">
        <v>121</v>
      </c>
      <c r="C102" s="384"/>
      <c r="D102" s="385"/>
      <c r="E102" s="386"/>
      <c r="F102" s="387"/>
    </row>
    <row r="103" spans="1:6" ht="12">
      <c r="A103" s="507"/>
      <c r="B103" s="383" t="s">
        <v>122</v>
      </c>
      <c r="C103" s="384"/>
      <c r="D103" s="385"/>
      <c r="E103" s="386"/>
      <c r="F103" s="387"/>
    </row>
    <row r="104" spans="1:6" ht="12">
      <c r="A104" s="507"/>
      <c r="B104" s="383" t="s">
        <v>123</v>
      </c>
      <c r="C104" s="384"/>
      <c r="D104" s="385"/>
      <c r="E104" s="386"/>
      <c r="F104" s="387"/>
    </row>
    <row r="105" spans="1:6" ht="12">
      <c r="A105" s="507"/>
      <c r="B105" s="383" t="s">
        <v>124</v>
      </c>
      <c r="C105" s="384"/>
      <c r="D105" s="385"/>
      <c r="E105" s="386"/>
      <c r="F105" s="387"/>
    </row>
    <row r="106" spans="1:6" ht="12">
      <c r="A106" s="507"/>
      <c r="B106" s="388" t="s">
        <v>217</v>
      </c>
      <c r="C106" s="379"/>
      <c r="D106" s="380"/>
      <c r="E106" s="381"/>
      <c r="F106" s="356"/>
    </row>
    <row r="107" spans="1:6" ht="12">
      <c r="A107" s="507"/>
      <c r="B107" s="383" t="s">
        <v>126</v>
      </c>
      <c r="C107" s="379"/>
      <c r="D107" s="380"/>
      <c r="E107" s="381"/>
      <c r="F107" s="356"/>
    </row>
    <row r="108" spans="1:6" ht="12">
      <c r="A108" s="507"/>
      <c r="B108" s="383" t="s">
        <v>127</v>
      </c>
      <c r="C108" s="379"/>
      <c r="D108" s="380"/>
      <c r="E108" s="381"/>
      <c r="F108" s="356"/>
    </row>
    <row r="109" spans="1:6" ht="12">
      <c r="A109" s="507"/>
      <c r="B109" s="383" t="s">
        <v>218</v>
      </c>
      <c r="C109" s="379"/>
      <c r="D109" s="380"/>
      <c r="E109" s="381"/>
      <c r="F109" s="356"/>
    </row>
    <row r="110" spans="1:6" ht="12">
      <c r="A110" s="507"/>
      <c r="B110" s="383" t="s">
        <v>219</v>
      </c>
      <c r="C110" s="379"/>
      <c r="D110" s="380"/>
      <c r="E110" s="381"/>
      <c r="F110" s="356"/>
    </row>
    <row r="111" spans="1:6" ht="12">
      <c r="A111" s="507"/>
      <c r="B111" s="383" t="s">
        <v>220</v>
      </c>
      <c r="C111" s="379"/>
      <c r="D111" s="380"/>
      <c r="E111" s="381"/>
      <c r="F111" s="356"/>
    </row>
    <row r="112" spans="1:6" ht="12">
      <c r="A112" s="507"/>
      <c r="B112" s="383" t="s">
        <v>128</v>
      </c>
      <c r="C112" s="379"/>
      <c r="D112" s="380"/>
      <c r="E112" s="381"/>
      <c r="F112" s="356"/>
    </row>
    <row r="113" spans="1:6" ht="12">
      <c r="A113" s="507"/>
      <c r="B113" s="388" t="s">
        <v>221</v>
      </c>
      <c r="C113" s="379"/>
      <c r="D113" s="380"/>
      <c r="E113" s="381"/>
      <c r="F113" s="356"/>
    </row>
    <row r="114" spans="1:6" ht="12">
      <c r="A114" s="507"/>
      <c r="B114" s="383" t="s">
        <v>222</v>
      </c>
      <c r="C114" s="379"/>
      <c r="D114" s="380"/>
      <c r="E114" s="381"/>
      <c r="F114" s="356"/>
    </row>
    <row r="115" spans="1:6" ht="12">
      <c r="A115" s="507"/>
      <c r="B115" s="383" t="s">
        <v>223</v>
      </c>
      <c r="C115" s="384"/>
      <c r="D115" s="385"/>
      <c r="E115" s="386"/>
      <c r="F115" s="387"/>
    </row>
    <row r="116" spans="1:6" ht="12">
      <c r="A116" s="507"/>
      <c r="B116" s="383" t="s">
        <v>224</v>
      </c>
      <c r="C116" s="384"/>
      <c r="D116" s="385"/>
      <c r="E116" s="386"/>
      <c r="F116" s="387"/>
    </row>
    <row r="117" spans="1:6" ht="12">
      <c r="A117" s="507"/>
      <c r="B117" s="388" t="s">
        <v>225</v>
      </c>
      <c r="C117" s="379"/>
      <c r="D117" s="380"/>
      <c r="E117" s="381"/>
      <c r="F117" s="356"/>
    </row>
    <row r="118" spans="1:6" ht="24">
      <c r="A118" s="507"/>
      <c r="B118" s="383" t="s">
        <v>226</v>
      </c>
      <c r="C118" s="379"/>
      <c r="D118" s="380"/>
      <c r="E118" s="381"/>
      <c r="F118" s="356"/>
    </row>
    <row r="119" spans="1:6" ht="12">
      <c r="A119" s="507"/>
      <c r="B119" s="383" t="s">
        <v>227</v>
      </c>
      <c r="C119" s="379"/>
      <c r="D119" s="380"/>
      <c r="E119" s="381"/>
      <c r="F119" s="356"/>
    </row>
    <row r="120" spans="1:6" ht="12">
      <c r="A120" s="507"/>
      <c r="B120" s="383" t="s">
        <v>228</v>
      </c>
      <c r="C120" s="379"/>
      <c r="D120" s="380"/>
      <c r="E120" s="381"/>
      <c r="F120" s="356"/>
    </row>
    <row r="121" spans="1:6" ht="12">
      <c r="A121" s="507"/>
      <c r="B121" s="383" t="s">
        <v>219</v>
      </c>
      <c r="C121" s="379"/>
      <c r="D121" s="380"/>
      <c r="E121" s="381"/>
      <c r="F121" s="356"/>
    </row>
    <row r="122" spans="1:6" ht="12">
      <c r="A122" s="507"/>
      <c r="B122" s="383" t="s">
        <v>220</v>
      </c>
      <c r="C122" s="379"/>
      <c r="D122" s="380"/>
      <c r="E122" s="381"/>
      <c r="F122" s="356"/>
    </row>
    <row r="123" spans="1:6" ht="12">
      <c r="A123" s="507"/>
      <c r="B123" s="383" t="s">
        <v>128</v>
      </c>
      <c r="C123" s="379"/>
      <c r="D123" s="380"/>
      <c r="E123" s="381"/>
      <c r="F123" s="356"/>
    </row>
    <row r="124" spans="1:6" ht="12">
      <c r="A124" s="507"/>
      <c r="B124" s="388" t="s">
        <v>229</v>
      </c>
      <c r="C124" s="379"/>
      <c r="D124" s="380"/>
      <c r="E124" s="381"/>
      <c r="F124" s="356"/>
    </row>
    <row r="125" spans="1:6" ht="12">
      <c r="A125" s="507"/>
      <c r="B125" s="383" t="s">
        <v>230</v>
      </c>
      <c r="C125" s="379"/>
      <c r="D125" s="380"/>
      <c r="E125" s="381"/>
      <c r="F125" s="356"/>
    </row>
    <row r="126" spans="1:6" ht="12">
      <c r="A126" s="507"/>
      <c r="B126" s="383" t="s">
        <v>231</v>
      </c>
      <c r="C126" s="384"/>
      <c r="D126" s="385"/>
      <c r="E126" s="386"/>
      <c r="F126" s="387"/>
    </row>
    <row r="127" spans="1:6" ht="12">
      <c r="A127" s="507"/>
      <c r="B127" s="383" t="s">
        <v>232</v>
      </c>
      <c r="C127" s="384"/>
      <c r="D127" s="385"/>
      <c r="E127" s="386"/>
      <c r="F127" s="387"/>
    </row>
    <row r="128" spans="1:6" ht="12">
      <c r="A128" s="507"/>
      <c r="B128" s="388" t="s">
        <v>233</v>
      </c>
      <c r="C128" s="379"/>
      <c r="D128" s="380"/>
      <c r="E128" s="381"/>
      <c r="F128" s="356"/>
    </row>
    <row r="129" spans="1:6" ht="24">
      <c r="A129" s="507"/>
      <c r="B129" s="383" t="s">
        <v>226</v>
      </c>
      <c r="C129" s="379"/>
      <c r="D129" s="380"/>
      <c r="E129" s="381"/>
      <c r="F129" s="356"/>
    </row>
    <row r="130" spans="1:6" ht="12">
      <c r="A130" s="507"/>
      <c r="B130" s="383" t="s">
        <v>234</v>
      </c>
      <c r="C130" s="379"/>
      <c r="D130" s="380"/>
      <c r="E130" s="381"/>
      <c r="F130" s="356"/>
    </row>
    <row r="131" spans="1:6" ht="12">
      <c r="A131" s="507"/>
      <c r="B131" s="383" t="s">
        <v>235</v>
      </c>
      <c r="C131" s="379"/>
      <c r="D131" s="380"/>
      <c r="E131" s="381"/>
      <c r="F131" s="356"/>
    </row>
    <row r="132" spans="1:6" ht="12">
      <c r="A132" s="507"/>
      <c r="B132" s="383" t="s">
        <v>219</v>
      </c>
      <c r="C132" s="379"/>
      <c r="D132" s="380"/>
      <c r="E132" s="381"/>
      <c r="F132" s="356"/>
    </row>
    <row r="133" spans="1:6" ht="12">
      <c r="A133" s="507"/>
      <c r="B133" s="383" t="s">
        <v>220</v>
      </c>
      <c r="C133" s="379"/>
      <c r="D133" s="380"/>
      <c r="E133" s="381"/>
      <c r="F133" s="356"/>
    </row>
    <row r="134" spans="1:6" ht="12">
      <c r="A134" s="507"/>
      <c r="B134" s="383" t="s">
        <v>128</v>
      </c>
      <c r="C134" s="379"/>
      <c r="D134" s="380"/>
      <c r="E134" s="381"/>
      <c r="F134" s="356"/>
    </row>
    <row r="135" spans="1:6" ht="12">
      <c r="A135" s="507"/>
      <c r="B135" s="388" t="s">
        <v>57</v>
      </c>
      <c r="C135" s="379"/>
      <c r="D135" s="380"/>
      <c r="E135" s="381"/>
      <c r="F135" s="356"/>
    </row>
    <row r="136" spans="1:6" ht="12">
      <c r="A136" s="507"/>
      <c r="B136" s="383" t="s">
        <v>236</v>
      </c>
      <c r="C136" s="379"/>
      <c r="D136" s="380"/>
      <c r="E136" s="381"/>
      <c r="F136" s="356"/>
    </row>
    <row r="137" spans="1:6" ht="12">
      <c r="A137" s="507"/>
      <c r="B137" s="383" t="s">
        <v>237</v>
      </c>
      <c r="C137" s="379"/>
      <c r="D137" s="380"/>
      <c r="E137" s="381"/>
      <c r="F137" s="356"/>
    </row>
    <row r="138" spans="1:6" ht="12">
      <c r="A138" s="507"/>
      <c r="B138" s="383" t="s">
        <v>238</v>
      </c>
      <c r="C138" s="379"/>
      <c r="D138" s="380"/>
      <c r="E138" s="381"/>
      <c r="F138" s="356"/>
    </row>
    <row r="139" spans="1:6" ht="12">
      <c r="A139" s="507"/>
      <c r="B139" s="383" t="s">
        <v>129</v>
      </c>
      <c r="C139" s="379"/>
      <c r="D139" s="380"/>
      <c r="E139" s="381"/>
      <c r="F139" s="356"/>
    </row>
    <row r="140" spans="1:6" ht="12">
      <c r="A140" s="507"/>
      <c r="B140" s="378" t="s">
        <v>108</v>
      </c>
      <c r="C140" s="379" t="s">
        <v>193</v>
      </c>
      <c r="D140" s="380">
        <v>2</v>
      </c>
      <c r="E140" s="416"/>
      <c r="F140" s="356">
        <f>D140*E140</f>
        <v>0</v>
      </c>
    </row>
    <row r="141" spans="1:6" ht="12">
      <c r="A141" s="367"/>
      <c r="B141" s="378"/>
      <c r="C141" s="379"/>
      <c r="D141" s="380"/>
      <c r="E141" s="381"/>
      <c r="F141" s="356"/>
    </row>
    <row r="142" spans="1:6" ht="36">
      <c r="A142" s="507">
        <v>2</v>
      </c>
      <c r="B142" s="388" t="s">
        <v>113</v>
      </c>
      <c r="C142" s="379"/>
      <c r="D142" s="380"/>
      <c r="E142" s="381"/>
      <c r="F142" s="356"/>
    </row>
    <row r="143" spans="1:6" ht="12">
      <c r="A143" s="507"/>
      <c r="B143" s="382" t="s">
        <v>239</v>
      </c>
      <c r="C143" s="379"/>
      <c r="D143" s="380"/>
      <c r="E143" s="381"/>
      <c r="F143" s="356"/>
    </row>
    <row r="144" spans="1:6" ht="12">
      <c r="A144" s="507"/>
      <c r="B144" s="382" t="s">
        <v>240</v>
      </c>
      <c r="C144" s="379"/>
      <c r="D144" s="380"/>
      <c r="E144" s="381"/>
      <c r="F144" s="356"/>
    </row>
    <row r="145" spans="1:6" ht="24">
      <c r="A145" s="507"/>
      <c r="B145" s="383" t="s">
        <v>114</v>
      </c>
      <c r="C145" s="379"/>
      <c r="D145" s="380"/>
      <c r="E145" s="381"/>
      <c r="F145" s="356"/>
    </row>
    <row r="146" spans="1:6" ht="12">
      <c r="A146" s="507"/>
      <c r="B146" s="383" t="s">
        <v>205</v>
      </c>
      <c r="C146" s="379"/>
      <c r="D146" s="380"/>
      <c r="E146" s="381"/>
      <c r="F146" s="356"/>
    </row>
    <row r="147" spans="1:6" ht="12">
      <c r="A147" s="507"/>
      <c r="B147" s="383" t="s">
        <v>206</v>
      </c>
      <c r="C147" s="379"/>
      <c r="D147" s="380"/>
      <c r="E147" s="381"/>
      <c r="F147" s="356"/>
    </row>
    <row r="148" spans="1:6" ht="12">
      <c r="A148" s="507"/>
      <c r="B148" s="383" t="s">
        <v>207</v>
      </c>
      <c r="C148" s="379"/>
      <c r="D148" s="380"/>
      <c r="E148" s="381"/>
      <c r="F148" s="356"/>
    </row>
    <row r="149" spans="1:6" ht="12">
      <c r="A149" s="507"/>
      <c r="B149" s="383" t="s">
        <v>115</v>
      </c>
      <c r="C149" s="379"/>
      <c r="D149" s="380"/>
      <c r="E149" s="381"/>
      <c r="F149" s="356"/>
    </row>
    <row r="150" spans="1:6" ht="12">
      <c r="A150" s="507"/>
      <c r="B150" s="383" t="s">
        <v>125</v>
      </c>
      <c r="C150" s="384"/>
      <c r="D150" s="385"/>
      <c r="E150" s="386"/>
      <c r="F150" s="387"/>
    </row>
    <row r="151" spans="1:6" ht="12">
      <c r="A151" s="507"/>
      <c r="B151" s="383" t="s">
        <v>208</v>
      </c>
      <c r="C151" s="384"/>
      <c r="D151" s="385"/>
      <c r="E151" s="386"/>
      <c r="F151" s="387"/>
    </row>
    <row r="152" spans="1:6" ht="24">
      <c r="A152" s="507"/>
      <c r="B152" s="383" t="s">
        <v>116</v>
      </c>
      <c r="C152" s="379"/>
      <c r="D152" s="380"/>
      <c r="E152" s="381"/>
      <c r="F152" s="356"/>
    </row>
    <row r="153" spans="1:6" ht="12">
      <c r="A153" s="507"/>
      <c r="B153" s="383" t="s">
        <v>117</v>
      </c>
      <c r="C153" s="379"/>
      <c r="D153" s="380"/>
      <c r="E153" s="381"/>
      <c r="F153" s="356"/>
    </row>
    <row r="154" spans="1:6" ht="24">
      <c r="A154" s="507"/>
      <c r="B154" s="383" t="s">
        <v>209</v>
      </c>
      <c r="C154" s="379"/>
      <c r="D154" s="380"/>
      <c r="E154" s="381"/>
      <c r="F154" s="356"/>
    </row>
    <row r="155" spans="1:6" ht="12">
      <c r="A155" s="507"/>
      <c r="B155" s="383" t="s">
        <v>118</v>
      </c>
      <c r="C155" s="379"/>
      <c r="D155" s="380"/>
      <c r="E155" s="381"/>
      <c r="F155" s="356"/>
    </row>
    <row r="156" spans="1:6" ht="24">
      <c r="A156" s="507"/>
      <c r="B156" s="383" t="s">
        <v>210</v>
      </c>
      <c r="C156" s="379"/>
      <c r="D156" s="380"/>
      <c r="E156" s="381"/>
      <c r="F156" s="356"/>
    </row>
    <row r="157" spans="1:6" ht="24">
      <c r="A157" s="507"/>
      <c r="B157" s="383" t="s">
        <v>211</v>
      </c>
      <c r="C157" s="379"/>
      <c r="D157" s="380"/>
      <c r="E157" s="381"/>
      <c r="F157" s="356"/>
    </row>
    <row r="158" spans="1:6" ht="12">
      <c r="A158" s="507"/>
      <c r="B158" s="383" t="s">
        <v>212</v>
      </c>
      <c r="C158" s="379"/>
      <c r="D158" s="380"/>
      <c r="E158" s="381"/>
      <c r="F158" s="356"/>
    </row>
    <row r="159" spans="1:6" ht="12">
      <c r="A159" s="507"/>
      <c r="B159" s="383" t="s">
        <v>213</v>
      </c>
      <c r="C159" s="379"/>
      <c r="D159" s="380"/>
      <c r="E159" s="381"/>
      <c r="F159" s="356"/>
    </row>
    <row r="160" spans="1:6" ht="12">
      <c r="A160" s="507"/>
      <c r="B160" s="383" t="s">
        <v>214</v>
      </c>
      <c r="C160" s="379"/>
      <c r="D160" s="380"/>
      <c r="E160" s="381"/>
      <c r="F160" s="356"/>
    </row>
    <row r="161" spans="1:6" ht="12">
      <c r="A161" s="507"/>
      <c r="B161" s="383"/>
      <c r="C161" s="379"/>
      <c r="D161" s="380"/>
      <c r="E161" s="381"/>
      <c r="F161" s="356"/>
    </row>
    <row r="162" spans="1:6" ht="72">
      <c r="A162" s="507"/>
      <c r="B162" s="383" t="s">
        <v>742</v>
      </c>
      <c r="C162" s="379"/>
      <c r="D162" s="380"/>
      <c r="E162" s="381"/>
      <c r="F162" s="356"/>
    </row>
    <row r="163" spans="1:6" ht="12">
      <c r="A163" s="507"/>
      <c r="B163" s="388" t="s">
        <v>216</v>
      </c>
      <c r="C163" s="379"/>
      <c r="D163" s="380"/>
      <c r="E163" s="381"/>
      <c r="F163" s="356"/>
    </row>
    <row r="164" spans="1:6" ht="12">
      <c r="A164" s="507"/>
      <c r="B164" s="383" t="s">
        <v>119</v>
      </c>
      <c r="C164" s="379"/>
      <c r="D164" s="380"/>
      <c r="E164" s="381"/>
      <c r="F164" s="356"/>
    </row>
    <row r="165" spans="1:6" ht="12">
      <c r="A165" s="507"/>
      <c r="B165" s="383" t="s">
        <v>120</v>
      </c>
      <c r="C165" s="384"/>
      <c r="D165" s="385"/>
      <c r="E165" s="386"/>
      <c r="F165" s="387"/>
    </row>
    <row r="166" spans="1:6" ht="12">
      <c r="A166" s="507"/>
      <c r="B166" s="383" t="s">
        <v>121</v>
      </c>
      <c r="C166" s="384"/>
      <c r="D166" s="385"/>
      <c r="E166" s="386"/>
      <c r="F166" s="387"/>
    </row>
    <row r="167" spans="1:6" ht="12">
      <c r="A167" s="507"/>
      <c r="B167" s="383" t="s">
        <v>122</v>
      </c>
      <c r="C167" s="384"/>
      <c r="D167" s="385"/>
      <c r="E167" s="386"/>
      <c r="F167" s="387"/>
    </row>
    <row r="168" spans="1:6" ht="12">
      <c r="A168" s="507"/>
      <c r="B168" s="383" t="s">
        <v>123</v>
      </c>
      <c r="C168" s="384"/>
      <c r="D168" s="385"/>
      <c r="E168" s="386"/>
      <c r="F168" s="387"/>
    </row>
    <row r="169" spans="1:6" ht="12">
      <c r="A169" s="507"/>
      <c r="B169" s="383" t="s">
        <v>124</v>
      </c>
      <c r="C169" s="384"/>
      <c r="D169" s="385"/>
      <c r="E169" s="386"/>
      <c r="F169" s="387"/>
    </row>
    <row r="170" spans="1:6" ht="12">
      <c r="A170" s="507"/>
      <c r="B170" s="388" t="s">
        <v>217</v>
      </c>
      <c r="C170" s="379"/>
      <c r="D170" s="380"/>
      <c r="E170" s="381"/>
      <c r="F170" s="356"/>
    </row>
    <row r="171" spans="1:6" ht="12">
      <c r="A171" s="507"/>
      <c r="B171" s="383" t="s">
        <v>126</v>
      </c>
      <c r="C171" s="379"/>
      <c r="D171" s="380"/>
      <c r="E171" s="381"/>
      <c r="F171" s="356"/>
    </row>
    <row r="172" spans="1:6" ht="12">
      <c r="A172" s="507"/>
      <c r="B172" s="383" t="s">
        <v>127</v>
      </c>
      <c r="C172" s="379"/>
      <c r="D172" s="380"/>
      <c r="E172" s="381"/>
      <c r="F172" s="356"/>
    </row>
    <row r="173" spans="1:6" ht="12">
      <c r="A173" s="507"/>
      <c r="B173" s="383" t="s">
        <v>176</v>
      </c>
      <c r="C173" s="379"/>
      <c r="D173" s="380"/>
      <c r="E173" s="381"/>
      <c r="F173" s="356"/>
    </row>
    <row r="174" spans="1:6" ht="12">
      <c r="A174" s="507"/>
      <c r="B174" s="383" t="s">
        <v>219</v>
      </c>
      <c r="C174" s="379"/>
      <c r="D174" s="380"/>
      <c r="E174" s="381"/>
      <c r="F174" s="356"/>
    </row>
    <row r="175" spans="1:6" ht="12">
      <c r="A175" s="507"/>
      <c r="B175" s="383" t="s">
        <v>220</v>
      </c>
      <c r="C175" s="379"/>
      <c r="D175" s="380"/>
      <c r="E175" s="381"/>
      <c r="F175" s="356"/>
    </row>
    <row r="176" spans="1:6" ht="12">
      <c r="A176" s="507"/>
      <c r="B176" s="383" t="s">
        <v>128</v>
      </c>
      <c r="C176" s="379"/>
      <c r="D176" s="380"/>
      <c r="E176" s="381"/>
      <c r="F176" s="356"/>
    </row>
    <row r="177" spans="1:6" ht="12">
      <c r="A177" s="507"/>
      <c r="B177" s="388" t="s">
        <v>221</v>
      </c>
      <c r="C177" s="379"/>
      <c r="D177" s="380"/>
      <c r="E177" s="381"/>
      <c r="F177" s="356"/>
    </row>
    <row r="178" spans="1:6" ht="12">
      <c r="A178" s="507"/>
      <c r="B178" s="383" t="s">
        <v>222</v>
      </c>
      <c r="C178" s="379"/>
      <c r="D178" s="380"/>
      <c r="E178" s="381"/>
      <c r="F178" s="356"/>
    </row>
    <row r="179" spans="1:6" ht="12">
      <c r="A179" s="507"/>
      <c r="B179" s="383" t="s">
        <v>223</v>
      </c>
      <c r="C179" s="384"/>
      <c r="D179" s="385"/>
      <c r="E179" s="386"/>
      <c r="F179" s="387"/>
    </row>
    <row r="180" spans="1:6" ht="12">
      <c r="A180" s="507"/>
      <c r="B180" s="383" t="s">
        <v>224</v>
      </c>
      <c r="C180" s="384"/>
      <c r="D180" s="385"/>
      <c r="E180" s="386"/>
      <c r="F180" s="387"/>
    </row>
    <row r="181" spans="1:6" ht="12">
      <c r="A181" s="507"/>
      <c r="B181" s="388" t="s">
        <v>225</v>
      </c>
      <c r="C181" s="379"/>
      <c r="D181" s="380"/>
      <c r="E181" s="381"/>
      <c r="F181" s="356"/>
    </row>
    <row r="182" spans="1:6" ht="24">
      <c r="A182" s="507"/>
      <c r="B182" s="383" t="s">
        <v>226</v>
      </c>
      <c r="C182" s="379"/>
      <c r="D182" s="380"/>
      <c r="E182" s="381"/>
      <c r="F182" s="356"/>
    </row>
    <row r="183" spans="1:6" ht="12">
      <c r="A183" s="507"/>
      <c r="B183" s="383" t="s">
        <v>227</v>
      </c>
      <c r="C183" s="379"/>
      <c r="D183" s="380"/>
      <c r="E183" s="381"/>
      <c r="F183" s="356"/>
    </row>
    <row r="184" spans="1:6" ht="12">
      <c r="A184" s="507"/>
      <c r="B184" s="383" t="s">
        <v>241</v>
      </c>
      <c r="C184" s="379"/>
      <c r="D184" s="380"/>
      <c r="E184" s="381"/>
      <c r="F184" s="356"/>
    </row>
    <row r="185" spans="1:6" ht="12">
      <c r="A185" s="507"/>
      <c r="B185" s="383" t="s">
        <v>219</v>
      </c>
      <c r="C185" s="379"/>
      <c r="D185" s="380"/>
      <c r="E185" s="381"/>
      <c r="F185" s="356"/>
    </row>
    <row r="186" spans="1:6" ht="12">
      <c r="A186" s="507"/>
      <c r="B186" s="383" t="s">
        <v>220</v>
      </c>
      <c r="C186" s="379"/>
      <c r="D186" s="380"/>
      <c r="E186" s="381"/>
      <c r="F186" s="356"/>
    </row>
    <row r="187" spans="1:6" ht="12">
      <c r="A187" s="507"/>
      <c r="B187" s="383" t="s">
        <v>128</v>
      </c>
      <c r="C187" s="379"/>
      <c r="D187" s="380"/>
      <c r="E187" s="381"/>
      <c r="F187" s="356"/>
    </row>
    <row r="188" spans="1:6" ht="12">
      <c r="A188" s="507"/>
      <c r="B188" s="388" t="s">
        <v>229</v>
      </c>
      <c r="C188" s="379"/>
      <c r="D188" s="380"/>
      <c r="E188" s="381"/>
      <c r="F188" s="356"/>
    </row>
    <row r="189" spans="1:6" ht="12">
      <c r="A189" s="507"/>
      <c r="B189" s="383" t="s">
        <v>230</v>
      </c>
      <c r="C189" s="379"/>
      <c r="D189" s="380"/>
      <c r="E189" s="381"/>
      <c r="F189" s="356"/>
    </row>
    <row r="190" spans="1:6" ht="12">
      <c r="A190" s="507"/>
      <c r="B190" s="383" t="s">
        <v>231</v>
      </c>
      <c r="C190" s="384"/>
      <c r="D190" s="385"/>
      <c r="E190" s="386"/>
      <c r="F190" s="387"/>
    </row>
    <row r="191" spans="1:6" ht="12">
      <c r="A191" s="507"/>
      <c r="B191" s="383" t="s">
        <v>232</v>
      </c>
      <c r="C191" s="384"/>
      <c r="D191" s="385"/>
      <c r="E191" s="386"/>
      <c r="F191" s="387"/>
    </row>
    <row r="192" spans="1:6" ht="12">
      <c r="A192" s="507"/>
      <c r="B192" s="388" t="s">
        <v>233</v>
      </c>
      <c r="C192" s="379"/>
      <c r="D192" s="380"/>
      <c r="E192" s="381"/>
      <c r="F192" s="356"/>
    </row>
    <row r="193" spans="1:6" ht="24">
      <c r="A193" s="507"/>
      <c r="B193" s="383" t="s">
        <v>226</v>
      </c>
      <c r="C193" s="379"/>
      <c r="D193" s="380"/>
      <c r="E193" s="381"/>
      <c r="F193" s="356"/>
    </row>
    <row r="194" spans="1:6" ht="12">
      <c r="A194" s="507"/>
      <c r="B194" s="383" t="s">
        <v>242</v>
      </c>
      <c r="C194" s="379"/>
      <c r="D194" s="380"/>
      <c r="E194" s="381"/>
      <c r="F194" s="356"/>
    </row>
    <row r="195" spans="1:6" ht="12">
      <c r="A195" s="507"/>
      <c r="B195" s="383" t="s">
        <v>243</v>
      </c>
      <c r="C195" s="379"/>
      <c r="D195" s="380"/>
      <c r="E195" s="381"/>
      <c r="F195" s="356"/>
    </row>
    <row r="196" spans="1:6" ht="12">
      <c r="A196" s="507"/>
      <c r="B196" s="383" t="s">
        <v>219</v>
      </c>
      <c r="C196" s="379"/>
      <c r="D196" s="380"/>
      <c r="E196" s="381"/>
      <c r="F196" s="356"/>
    </row>
    <row r="197" spans="1:6" ht="12">
      <c r="A197" s="507"/>
      <c r="B197" s="383" t="s">
        <v>220</v>
      </c>
      <c r="C197" s="379"/>
      <c r="D197" s="380"/>
      <c r="E197" s="381"/>
      <c r="F197" s="356"/>
    </row>
    <row r="198" spans="1:6" ht="12">
      <c r="A198" s="507"/>
      <c r="B198" s="383" t="s">
        <v>128</v>
      </c>
      <c r="C198" s="379"/>
      <c r="D198" s="380"/>
      <c r="E198" s="381"/>
      <c r="F198" s="356"/>
    </row>
    <row r="199" spans="1:6" ht="12">
      <c r="A199" s="507"/>
      <c r="B199" s="388" t="s">
        <v>57</v>
      </c>
      <c r="C199" s="379"/>
      <c r="D199" s="380"/>
      <c r="E199" s="381"/>
      <c r="F199" s="356"/>
    </row>
    <row r="200" spans="1:6" ht="12">
      <c r="A200" s="507"/>
      <c r="B200" s="383" t="s">
        <v>236</v>
      </c>
      <c r="C200" s="379"/>
      <c r="D200" s="380"/>
      <c r="E200" s="381"/>
      <c r="F200" s="356"/>
    </row>
    <row r="201" spans="1:6" ht="12">
      <c r="A201" s="507"/>
      <c r="B201" s="383" t="s">
        <v>237</v>
      </c>
      <c r="C201" s="379"/>
      <c r="D201" s="380"/>
      <c r="E201" s="381"/>
      <c r="F201" s="356"/>
    </row>
    <row r="202" spans="1:6" ht="12">
      <c r="A202" s="507"/>
      <c r="B202" s="383" t="s">
        <v>244</v>
      </c>
      <c r="C202" s="379"/>
      <c r="D202" s="380"/>
      <c r="E202" s="381"/>
      <c r="F202" s="356"/>
    </row>
    <row r="203" spans="1:6" ht="12">
      <c r="A203" s="507"/>
      <c r="B203" s="383" t="s">
        <v>129</v>
      </c>
      <c r="C203" s="379"/>
      <c r="D203" s="380"/>
      <c r="E203" s="381"/>
      <c r="F203" s="356"/>
    </row>
    <row r="204" spans="1:6" ht="12">
      <c r="A204" s="507"/>
      <c r="B204" s="378" t="s">
        <v>108</v>
      </c>
      <c r="C204" s="379" t="s">
        <v>193</v>
      </c>
      <c r="D204" s="380">
        <v>7</v>
      </c>
      <c r="E204" s="416"/>
      <c r="F204" s="356">
        <f>D204*E204</f>
        <v>0</v>
      </c>
    </row>
    <row r="205" spans="1:6" ht="12">
      <c r="A205" s="367"/>
      <c r="B205" s="378"/>
      <c r="C205" s="379"/>
      <c r="D205" s="380"/>
      <c r="E205" s="381"/>
      <c r="F205" s="356"/>
    </row>
    <row r="206" spans="1:6" ht="36">
      <c r="A206" s="507">
        <v>3</v>
      </c>
      <c r="B206" s="388" t="s">
        <v>113</v>
      </c>
      <c r="C206" s="379"/>
      <c r="D206" s="380"/>
      <c r="E206" s="381"/>
      <c r="F206" s="356"/>
    </row>
    <row r="207" spans="1:6" ht="12">
      <c r="A207" s="507"/>
      <c r="B207" s="382" t="s">
        <v>245</v>
      </c>
      <c r="C207" s="379"/>
      <c r="D207" s="380"/>
      <c r="E207" s="381"/>
      <c r="F207" s="356"/>
    </row>
    <row r="208" spans="1:6" ht="12">
      <c r="A208" s="507"/>
      <c r="B208" s="382" t="s">
        <v>246</v>
      </c>
      <c r="C208" s="379"/>
      <c r="D208" s="380"/>
      <c r="E208" s="381"/>
      <c r="F208" s="356"/>
    </row>
    <row r="209" spans="1:6" ht="24">
      <c r="A209" s="507"/>
      <c r="B209" s="383" t="s">
        <v>114</v>
      </c>
      <c r="C209" s="379"/>
      <c r="D209" s="380"/>
      <c r="E209" s="381"/>
      <c r="F209" s="356"/>
    </row>
    <row r="210" spans="1:6" ht="12">
      <c r="A210" s="507"/>
      <c r="B210" s="383" t="s">
        <v>205</v>
      </c>
      <c r="C210" s="379"/>
      <c r="D210" s="380"/>
      <c r="E210" s="381"/>
      <c r="F210" s="356"/>
    </row>
    <row r="211" spans="1:6" ht="12">
      <c r="A211" s="507"/>
      <c r="B211" s="383" t="s">
        <v>206</v>
      </c>
      <c r="C211" s="379"/>
      <c r="D211" s="380"/>
      <c r="E211" s="381"/>
      <c r="F211" s="356"/>
    </row>
    <row r="212" spans="1:6" ht="12">
      <c r="A212" s="507"/>
      <c r="B212" s="383" t="s">
        <v>207</v>
      </c>
      <c r="C212" s="379"/>
      <c r="D212" s="380"/>
      <c r="E212" s="381"/>
      <c r="F212" s="356"/>
    </row>
    <row r="213" spans="1:6" ht="12">
      <c r="A213" s="507"/>
      <c r="B213" s="383" t="s">
        <v>115</v>
      </c>
      <c r="C213" s="379"/>
      <c r="D213" s="380"/>
      <c r="E213" s="381"/>
      <c r="F213" s="356"/>
    </row>
    <row r="214" spans="1:6" ht="24">
      <c r="A214" s="507"/>
      <c r="B214" s="383" t="s">
        <v>116</v>
      </c>
      <c r="C214" s="379"/>
      <c r="D214" s="380"/>
      <c r="E214" s="381"/>
      <c r="F214" s="356"/>
    </row>
    <row r="215" spans="1:6" ht="12">
      <c r="A215" s="507"/>
      <c r="B215" s="383" t="s">
        <v>117</v>
      </c>
      <c r="C215" s="379"/>
      <c r="D215" s="380"/>
      <c r="E215" s="381"/>
      <c r="F215" s="356"/>
    </row>
    <row r="216" spans="1:6" ht="24">
      <c r="A216" s="507"/>
      <c r="B216" s="383" t="s">
        <v>209</v>
      </c>
      <c r="C216" s="379"/>
      <c r="D216" s="380"/>
      <c r="E216" s="381"/>
      <c r="F216" s="356"/>
    </row>
    <row r="217" spans="1:6" ht="12">
      <c r="A217" s="507"/>
      <c r="B217" s="383" t="s">
        <v>118</v>
      </c>
      <c r="C217" s="379"/>
      <c r="D217" s="380"/>
      <c r="E217" s="381"/>
      <c r="F217" s="356"/>
    </row>
    <row r="218" spans="1:6" ht="24">
      <c r="A218" s="507"/>
      <c r="B218" s="383" t="s">
        <v>210</v>
      </c>
      <c r="C218" s="379"/>
      <c r="D218" s="380"/>
      <c r="E218" s="381"/>
      <c r="F218" s="356"/>
    </row>
    <row r="219" spans="1:6" ht="24">
      <c r="A219" s="507"/>
      <c r="B219" s="383" t="s">
        <v>211</v>
      </c>
      <c r="C219" s="379"/>
      <c r="D219" s="380"/>
      <c r="E219" s="381"/>
      <c r="F219" s="356"/>
    </row>
    <row r="220" spans="1:6" ht="12">
      <c r="A220" s="507"/>
      <c r="B220" s="383" t="s">
        <v>212</v>
      </c>
      <c r="C220" s="379"/>
      <c r="D220" s="380"/>
      <c r="E220" s="381"/>
      <c r="F220" s="356"/>
    </row>
    <row r="221" spans="1:6" ht="12">
      <c r="A221" s="507"/>
      <c r="B221" s="383" t="s">
        <v>213</v>
      </c>
      <c r="C221" s="379"/>
      <c r="D221" s="380"/>
      <c r="E221" s="381"/>
      <c r="F221" s="356"/>
    </row>
    <row r="222" spans="1:6" ht="12">
      <c r="A222" s="507"/>
      <c r="B222" s="383" t="s">
        <v>214</v>
      </c>
      <c r="C222" s="379"/>
      <c r="D222" s="380"/>
      <c r="E222" s="381"/>
      <c r="F222" s="356"/>
    </row>
    <row r="223" spans="1:6" ht="12">
      <c r="A223" s="507"/>
      <c r="B223" s="383"/>
      <c r="C223" s="379"/>
      <c r="D223" s="380"/>
      <c r="E223" s="381"/>
      <c r="F223" s="356"/>
    </row>
    <row r="224" spans="1:6" ht="84">
      <c r="A224" s="507"/>
      <c r="B224" s="383" t="s">
        <v>215</v>
      </c>
      <c r="C224" s="379"/>
      <c r="D224" s="380"/>
      <c r="E224" s="381"/>
      <c r="F224" s="356"/>
    </row>
    <row r="225" spans="1:6" ht="12">
      <c r="A225" s="507"/>
      <c r="B225" s="388" t="s">
        <v>247</v>
      </c>
      <c r="C225" s="379"/>
      <c r="D225" s="380"/>
      <c r="E225" s="381"/>
      <c r="F225" s="356"/>
    </row>
    <row r="226" spans="1:6" ht="24">
      <c r="A226" s="507"/>
      <c r="B226" s="383" t="s">
        <v>248</v>
      </c>
      <c r="C226" s="379"/>
      <c r="D226" s="380"/>
      <c r="E226" s="381"/>
      <c r="F226" s="356"/>
    </row>
    <row r="227" spans="1:6" ht="12">
      <c r="A227" s="507"/>
      <c r="B227" s="383" t="s">
        <v>249</v>
      </c>
      <c r="C227" s="384"/>
      <c r="D227" s="385"/>
      <c r="E227" s="386"/>
      <c r="F227" s="387"/>
    </row>
    <row r="228" spans="1:6" ht="12">
      <c r="A228" s="507"/>
      <c r="B228" s="383" t="s">
        <v>250</v>
      </c>
      <c r="C228" s="384"/>
      <c r="D228" s="385"/>
      <c r="E228" s="386"/>
      <c r="F228" s="387"/>
    </row>
    <row r="229" spans="1:6" ht="12">
      <c r="A229" s="507"/>
      <c r="B229" s="383" t="s">
        <v>251</v>
      </c>
      <c r="C229" s="384"/>
      <c r="D229" s="385"/>
      <c r="E229" s="386"/>
      <c r="F229" s="387"/>
    </row>
    <row r="230" spans="1:6" ht="12">
      <c r="A230" s="507"/>
      <c r="B230" s="388" t="s">
        <v>252</v>
      </c>
      <c r="C230" s="379"/>
      <c r="D230" s="380"/>
      <c r="E230" s="381"/>
      <c r="F230" s="356"/>
    </row>
    <row r="231" spans="1:6" ht="12">
      <c r="A231" s="507"/>
      <c r="B231" s="383" t="s">
        <v>253</v>
      </c>
      <c r="C231" s="379"/>
      <c r="D231" s="380"/>
      <c r="E231" s="381"/>
      <c r="F231" s="356"/>
    </row>
    <row r="232" spans="1:6" ht="12">
      <c r="A232" s="507"/>
      <c r="B232" s="383" t="s">
        <v>254</v>
      </c>
      <c r="C232" s="379"/>
      <c r="D232" s="380"/>
      <c r="E232" s="381"/>
      <c r="F232" s="356"/>
    </row>
    <row r="233" spans="1:6" ht="12">
      <c r="A233" s="507"/>
      <c r="B233" s="383" t="s">
        <v>219</v>
      </c>
      <c r="C233" s="379"/>
      <c r="D233" s="380"/>
      <c r="E233" s="381"/>
      <c r="F233" s="356"/>
    </row>
    <row r="234" spans="1:6" ht="12">
      <c r="A234" s="507"/>
      <c r="B234" s="383" t="s">
        <v>220</v>
      </c>
      <c r="C234" s="379"/>
      <c r="D234" s="380"/>
      <c r="E234" s="381"/>
      <c r="F234" s="356"/>
    </row>
    <row r="235" spans="1:6" ht="12">
      <c r="A235" s="507"/>
      <c r="B235" s="383" t="s">
        <v>128</v>
      </c>
      <c r="C235" s="379"/>
      <c r="D235" s="380"/>
      <c r="E235" s="381"/>
      <c r="F235" s="356"/>
    </row>
    <row r="236" spans="1:6" ht="12">
      <c r="A236" s="507"/>
      <c r="B236" s="388" t="s">
        <v>57</v>
      </c>
      <c r="C236" s="379"/>
      <c r="D236" s="380"/>
      <c r="E236" s="381"/>
      <c r="F236" s="356"/>
    </row>
    <row r="237" spans="1:6" ht="12">
      <c r="A237" s="507"/>
      <c r="B237" s="383" t="s">
        <v>177</v>
      </c>
      <c r="C237" s="379"/>
      <c r="D237" s="380"/>
      <c r="E237" s="381"/>
      <c r="F237" s="356"/>
    </row>
    <row r="238" spans="1:6" ht="12">
      <c r="A238" s="507"/>
      <c r="B238" s="383" t="s">
        <v>255</v>
      </c>
      <c r="C238" s="379"/>
      <c r="D238" s="380"/>
      <c r="E238" s="381"/>
      <c r="F238" s="356"/>
    </row>
    <row r="239" spans="1:6" ht="24.75" customHeight="1">
      <c r="A239" s="507"/>
      <c r="B239" s="383" t="s">
        <v>256</v>
      </c>
      <c r="C239" s="379"/>
      <c r="D239" s="380"/>
      <c r="E239" s="381"/>
      <c r="F239" s="356"/>
    </row>
    <row r="240" spans="1:6" ht="12">
      <c r="A240" s="507"/>
      <c r="B240" s="383" t="s">
        <v>129</v>
      </c>
      <c r="C240" s="379"/>
      <c r="D240" s="380"/>
      <c r="E240" s="381"/>
      <c r="F240" s="356"/>
    </row>
    <row r="241" spans="1:6" ht="12">
      <c r="A241" s="507"/>
      <c r="B241" s="378" t="s">
        <v>108</v>
      </c>
      <c r="C241" s="379" t="s">
        <v>193</v>
      </c>
      <c r="D241" s="380">
        <v>8</v>
      </c>
      <c r="E241" s="416"/>
      <c r="F241" s="356">
        <f>D241*E241</f>
        <v>0</v>
      </c>
    </row>
    <row r="242" spans="1:6" ht="12">
      <c r="A242" s="367"/>
      <c r="B242" s="378"/>
      <c r="C242" s="379"/>
      <c r="D242" s="380"/>
      <c r="E242" s="381"/>
      <c r="F242" s="356"/>
    </row>
    <row r="243" spans="1:6" ht="36">
      <c r="A243" s="507">
        <v>4</v>
      </c>
      <c r="B243" s="388" t="s">
        <v>113</v>
      </c>
      <c r="C243" s="379"/>
      <c r="D243" s="380"/>
      <c r="E243" s="381"/>
      <c r="F243" s="356"/>
    </row>
    <row r="244" spans="1:6" ht="12">
      <c r="A244" s="507"/>
      <c r="B244" s="382" t="s">
        <v>257</v>
      </c>
      <c r="C244" s="379"/>
      <c r="D244" s="380"/>
      <c r="E244" s="381"/>
      <c r="F244" s="356"/>
    </row>
    <row r="245" spans="1:6" ht="12">
      <c r="A245" s="507"/>
      <c r="B245" s="382" t="s">
        <v>258</v>
      </c>
      <c r="C245" s="379"/>
      <c r="D245" s="380"/>
      <c r="E245" s="381"/>
      <c r="F245" s="356"/>
    </row>
    <row r="246" spans="1:6" ht="24">
      <c r="A246" s="507"/>
      <c r="B246" s="383" t="s">
        <v>114</v>
      </c>
      <c r="C246" s="379"/>
      <c r="D246" s="380"/>
      <c r="E246" s="381"/>
      <c r="F246" s="356"/>
    </row>
    <row r="247" spans="1:6" ht="12">
      <c r="A247" s="507"/>
      <c r="B247" s="383" t="s">
        <v>205</v>
      </c>
      <c r="C247" s="379"/>
      <c r="D247" s="380"/>
      <c r="E247" s="381"/>
      <c r="F247" s="356"/>
    </row>
    <row r="248" spans="1:6" ht="12">
      <c r="A248" s="507"/>
      <c r="B248" s="383" t="s">
        <v>206</v>
      </c>
      <c r="C248" s="379"/>
      <c r="D248" s="380"/>
      <c r="E248" s="381"/>
      <c r="F248" s="356"/>
    </row>
    <row r="249" spans="1:6" ht="12">
      <c r="A249" s="507"/>
      <c r="B249" s="383" t="s">
        <v>115</v>
      </c>
      <c r="C249" s="379"/>
      <c r="D249" s="380"/>
      <c r="E249" s="381"/>
      <c r="F249" s="356"/>
    </row>
    <row r="250" spans="1:6" ht="12">
      <c r="A250" s="507"/>
      <c r="B250" s="383" t="s">
        <v>125</v>
      </c>
      <c r="C250" s="384"/>
      <c r="D250" s="385"/>
      <c r="E250" s="386"/>
      <c r="F250" s="387"/>
    </row>
    <row r="251" spans="1:6" ht="12">
      <c r="A251" s="507"/>
      <c r="B251" s="383" t="s">
        <v>208</v>
      </c>
      <c r="C251" s="384"/>
      <c r="D251" s="385"/>
      <c r="E251" s="386"/>
      <c r="F251" s="387"/>
    </row>
    <row r="252" spans="1:6" ht="24">
      <c r="A252" s="507"/>
      <c r="B252" s="383" t="s">
        <v>116</v>
      </c>
      <c r="C252" s="379"/>
      <c r="D252" s="380"/>
      <c r="E252" s="381"/>
      <c r="F252" s="356"/>
    </row>
    <row r="253" spans="1:6" ht="12">
      <c r="A253" s="507"/>
      <c r="B253" s="383" t="s">
        <v>117</v>
      </c>
      <c r="C253" s="379"/>
      <c r="D253" s="380"/>
      <c r="E253" s="381"/>
      <c r="F253" s="356"/>
    </row>
    <row r="254" spans="1:6" ht="24">
      <c r="A254" s="507"/>
      <c r="B254" s="383" t="s">
        <v>209</v>
      </c>
      <c r="C254" s="379"/>
      <c r="D254" s="380"/>
      <c r="E254" s="381"/>
      <c r="F254" s="356"/>
    </row>
    <row r="255" spans="1:6" ht="12">
      <c r="A255" s="507"/>
      <c r="B255" s="383" t="s">
        <v>118</v>
      </c>
      <c r="C255" s="379"/>
      <c r="D255" s="380"/>
      <c r="E255" s="381"/>
      <c r="F255" s="356"/>
    </row>
    <row r="256" spans="1:6" ht="24">
      <c r="A256" s="507"/>
      <c r="B256" s="383" t="s">
        <v>210</v>
      </c>
      <c r="C256" s="379"/>
      <c r="D256" s="380"/>
      <c r="E256" s="381"/>
      <c r="F256" s="356"/>
    </row>
    <row r="257" spans="1:6" ht="24">
      <c r="A257" s="507"/>
      <c r="B257" s="383" t="s">
        <v>211</v>
      </c>
      <c r="C257" s="379"/>
      <c r="D257" s="380"/>
      <c r="E257" s="381"/>
      <c r="F257" s="356"/>
    </row>
    <row r="258" spans="1:6" ht="12">
      <c r="A258" s="507"/>
      <c r="B258" s="383" t="s">
        <v>212</v>
      </c>
      <c r="C258" s="379"/>
      <c r="D258" s="380"/>
      <c r="E258" s="381"/>
      <c r="F258" s="356"/>
    </row>
    <row r="259" spans="1:6" ht="12">
      <c r="A259" s="507"/>
      <c r="B259" s="383" t="s">
        <v>213</v>
      </c>
      <c r="C259" s="379"/>
      <c r="D259" s="380"/>
      <c r="E259" s="381"/>
      <c r="F259" s="356"/>
    </row>
    <row r="260" spans="1:6" ht="12">
      <c r="A260" s="507"/>
      <c r="B260" s="383" t="s">
        <v>214</v>
      </c>
      <c r="C260" s="379"/>
      <c r="D260" s="380"/>
      <c r="E260" s="381"/>
      <c r="F260" s="356"/>
    </row>
    <row r="261" spans="1:6" ht="12">
      <c r="A261" s="507"/>
      <c r="B261" s="383"/>
      <c r="C261" s="379"/>
      <c r="D261" s="380"/>
      <c r="E261" s="381"/>
      <c r="F261" s="356"/>
    </row>
    <row r="262" spans="1:6" ht="84">
      <c r="A262" s="507"/>
      <c r="B262" s="383" t="s">
        <v>215</v>
      </c>
      <c r="C262" s="379"/>
      <c r="D262" s="380"/>
      <c r="E262" s="381"/>
      <c r="F262" s="356"/>
    </row>
    <row r="263" spans="1:6" ht="12">
      <c r="A263" s="507"/>
      <c r="B263" s="388" t="s">
        <v>55</v>
      </c>
      <c r="C263" s="379"/>
      <c r="D263" s="380"/>
      <c r="E263" s="381"/>
      <c r="F263" s="356"/>
    </row>
    <row r="264" spans="1:6" ht="12">
      <c r="A264" s="507"/>
      <c r="B264" s="383" t="s">
        <v>259</v>
      </c>
      <c r="C264" s="379"/>
      <c r="D264" s="380"/>
      <c r="E264" s="381"/>
      <c r="F264" s="356"/>
    </row>
    <row r="265" spans="1:6" ht="12">
      <c r="A265" s="507"/>
      <c r="B265" s="383" t="s">
        <v>249</v>
      </c>
      <c r="C265" s="384"/>
      <c r="D265" s="385"/>
      <c r="E265" s="386"/>
      <c r="F265" s="387"/>
    </row>
    <row r="266" spans="1:6" ht="12">
      <c r="A266" s="507"/>
      <c r="B266" s="383" t="s">
        <v>260</v>
      </c>
      <c r="C266" s="384"/>
      <c r="D266" s="385"/>
      <c r="E266" s="386"/>
      <c r="F266" s="387"/>
    </row>
    <row r="267" spans="1:6" ht="12">
      <c r="A267" s="507"/>
      <c r="B267" s="388" t="s">
        <v>56</v>
      </c>
      <c r="C267" s="379"/>
      <c r="D267" s="380"/>
      <c r="E267" s="381"/>
      <c r="F267" s="356"/>
    </row>
    <row r="268" spans="1:6" ht="12">
      <c r="A268" s="507"/>
      <c r="B268" s="383" t="s">
        <v>126</v>
      </c>
      <c r="C268" s="379"/>
      <c r="D268" s="380"/>
      <c r="E268" s="381"/>
      <c r="F268" s="356"/>
    </row>
    <row r="269" spans="1:6" ht="12">
      <c r="A269" s="507"/>
      <c r="B269" s="383" t="s">
        <v>261</v>
      </c>
      <c r="C269" s="379"/>
      <c r="D269" s="380"/>
      <c r="E269" s="381"/>
      <c r="F269" s="356"/>
    </row>
    <row r="270" spans="1:6" ht="12">
      <c r="A270" s="507"/>
      <c r="B270" s="383" t="s">
        <v>219</v>
      </c>
      <c r="C270" s="379"/>
      <c r="D270" s="380"/>
      <c r="E270" s="381"/>
      <c r="F270" s="356"/>
    </row>
    <row r="271" spans="1:6" ht="12">
      <c r="A271" s="507"/>
      <c r="B271" s="383" t="s">
        <v>220</v>
      </c>
      <c r="C271" s="379"/>
      <c r="D271" s="380"/>
      <c r="E271" s="381"/>
      <c r="F271" s="356"/>
    </row>
    <row r="272" spans="1:6" ht="12">
      <c r="A272" s="507"/>
      <c r="B272" s="383" t="s">
        <v>128</v>
      </c>
      <c r="C272" s="379"/>
      <c r="D272" s="380"/>
      <c r="E272" s="381"/>
      <c r="F272" s="356"/>
    </row>
    <row r="273" spans="1:6" ht="12">
      <c r="A273" s="507"/>
      <c r="B273" s="388" t="s">
        <v>57</v>
      </c>
      <c r="C273" s="379"/>
      <c r="D273" s="380"/>
      <c r="E273" s="381"/>
      <c r="F273" s="356"/>
    </row>
    <row r="274" spans="1:6" ht="12">
      <c r="A274" s="507"/>
      <c r="B274" s="383" t="s">
        <v>177</v>
      </c>
      <c r="C274" s="379"/>
      <c r="D274" s="380"/>
      <c r="E274" s="381"/>
      <c r="F274" s="356"/>
    </row>
    <row r="275" spans="1:6" ht="12">
      <c r="A275" s="507"/>
      <c r="B275" s="383" t="s">
        <v>262</v>
      </c>
      <c r="C275" s="379"/>
      <c r="D275" s="380"/>
      <c r="E275" s="381"/>
      <c r="F275" s="356"/>
    </row>
    <row r="276" spans="1:6" ht="12">
      <c r="A276" s="507"/>
      <c r="B276" s="383" t="s">
        <v>263</v>
      </c>
      <c r="C276" s="379"/>
      <c r="D276" s="380"/>
      <c r="E276" s="381"/>
      <c r="F276" s="356"/>
    </row>
    <row r="277" spans="1:6" ht="12">
      <c r="A277" s="507"/>
      <c r="B277" s="383" t="s">
        <v>129</v>
      </c>
      <c r="C277" s="379"/>
      <c r="D277" s="380"/>
      <c r="E277" s="381"/>
      <c r="F277" s="356"/>
    </row>
    <row r="278" spans="1:6" ht="12">
      <c r="A278" s="507"/>
      <c r="B278" s="378" t="s">
        <v>108</v>
      </c>
      <c r="C278" s="379" t="s">
        <v>193</v>
      </c>
      <c r="D278" s="380">
        <v>1</v>
      </c>
      <c r="E278" s="416"/>
      <c r="F278" s="356">
        <f>D278*E278</f>
        <v>0</v>
      </c>
    </row>
    <row r="279" spans="1:6" ht="12">
      <c r="A279" s="367"/>
      <c r="B279" s="378"/>
      <c r="C279" s="379"/>
      <c r="D279" s="380"/>
      <c r="E279" s="381"/>
      <c r="F279" s="356"/>
    </row>
    <row r="280" spans="1:6" ht="84">
      <c r="A280" s="353">
        <v>5</v>
      </c>
      <c r="B280" s="358" t="s">
        <v>264</v>
      </c>
      <c r="C280" s="144"/>
      <c r="D280" s="144"/>
      <c r="E280" s="389"/>
      <c r="F280" s="389"/>
    </row>
    <row r="281" spans="1:6" ht="12">
      <c r="A281" s="353"/>
      <c r="B281" s="378" t="s">
        <v>108</v>
      </c>
      <c r="C281" s="361" t="s">
        <v>193</v>
      </c>
      <c r="D281" s="350">
        <v>8</v>
      </c>
      <c r="E281" s="246"/>
      <c r="F281" s="351">
        <f>D281*E281</f>
        <v>0</v>
      </c>
    </row>
    <row r="282" spans="1:6" ht="12">
      <c r="A282" s="353"/>
      <c r="B282" s="390"/>
      <c r="C282" s="361"/>
      <c r="D282" s="350"/>
      <c r="E282" s="351"/>
      <c r="F282" s="351"/>
    </row>
    <row r="283" spans="1:6" ht="120">
      <c r="A283" s="353">
        <v>6</v>
      </c>
      <c r="B283" s="358" t="s">
        <v>265</v>
      </c>
      <c r="C283" s="144"/>
      <c r="D283" s="144"/>
      <c r="E283" s="389"/>
      <c r="F283" s="389"/>
    </row>
    <row r="284" spans="1:6" ht="12">
      <c r="A284" s="353"/>
      <c r="B284" s="378" t="s">
        <v>108</v>
      </c>
      <c r="C284" s="361" t="s">
        <v>193</v>
      </c>
      <c r="D284" s="350">
        <v>9</v>
      </c>
      <c r="E284" s="246"/>
      <c r="F284" s="351">
        <f>D284*E284</f>
        <v>0</v>
      </c>
    </row>
    <row r="285" spans="1:6" ht="12">
      <c r="A285" s="353"/>
      <c r="B285" s="390"/>
      <c r="C285" s="361"/>
      <c r="D285" s="350"/>
      <c r="E285" s="351"/>
      <c r="F285" s="351"/>
    </row>
    <row r="286" spans="1:6" ht="24">
      <c r="A286" s="353">
        <v>7</v>
      </c>
      <c r="B286" s="354" t="s">
        <v>266</v>
      </c>
      <c r="C286" s="144"/>
      <c r="D286" s="144"/>
      <c r="E286" s="389"/>
      <c r="F286" s="389"/>
    </row>
    <row r="287" spans="1:6" ht="12">
      <c r="A287" s="353"/>
      <c r="B287" s="378" t="s">
        <v>108</v>
      </c>
      <c r="C287" s="361" t="s">
        <v>193</v>
      </c>
      <c r="D287" s="350">
        <v>1</v>
      </c>
      <c r="E287" s="246"/>
      <c r="F287" s="351">
        <f>D287*E287</f>
        <v>0</v>
      </c>
    </row>
    <row r="288" spans="1:6" ht="12">
      <c r="A288" s="353"/>
      <c r="B288" s="363"/>
      <c r="C288" s="361"/>
      <c r="D288" s="350"/>
      <c r="E288" s="351"/>
      <c r="F288" s="351"/>
    </row>
    <row r="289" spans="1:6" ht="48">
      <c r="A289" s="353">
        <v>8</v>
      </c>
      <c r="B289" s="365" t="s">
        <v>267</v>
      </c>
      <c r="C289" s="144"/>
      <c r="D289" s="144"/>
      <c r="E289" s="389"/>
      <c r="F289" s="389"/>
    </row>
    <row r="290" spans="1:6" ht="12">
      <c r="A290" s="353"/>
      <c r="B290" s="378" t="s">
        <v>108</v>
      </c>
      <c r="C290" s="361" t="s">
        <v>193</v>
      </c>
      <c r="D290" s="350">
        <v>17</v>
      </c>
      <c r="E290" s="246"/>
      <c r="F290" s="351">
        <f>D290*E290</f>
        <v>0</v>
      </c>
    </row>
    <row r="291" spans="1:6" ht="12">
      <c r="A291" s="353"/>
      <c r="B291" s="368"/>
      <c r="C291" s="361"/>
      <c r="D291" s="350"/>
      <c r="E291" s="351"/>
      <c r="F291" s="351"/>
    </row>
    <row r="292" spans="1:6" ht="36">
      <c r="A292" s="353">
        <v>9</v>
      </c>
      <c r="B292" s="358" t="s">
        <v>268</v>
      </c>
      <c r="C292" s="144"/>
      <c r="D292" s="144"/>
      <c r="E292" s="389"/>
      <c r="F292" s="389"/>
    </row>
    <row r="293" spans="1:6" ht="12">
      <c r="A293" s="353"/>
      <c r="B293" s="378" t="s">
        <v>286</v>
      </c>
      <c r="C293" s="361" t="s">
        <v>187</v>
      </c>
      <c r="D293" s="350">
        <v>588</v>
      </c>
      <c r="E293" s="417"/>
      <c r="F293" s="356">
        <f>D293*E293</f>
        <v>0</v>
      </c>
    </row>
    <row r="294" spans="1:6" ht="12">
      <c r="A294" s="353"/>
      <c r="B294" s="390"/>
      <c r="C294" s="361"/>
      <c r="D294" s="350"/>
      <c r="E294" s="391"/>
      <c r="F294" s="356"/>
    </row>
    <row r="295" spans="1:6" ht="36">
      <c r="A295" s="353">
        <v>10</v>
      </c>
      <c r="B295" s="358" t="s">
        <v>269</v>
      </c>
      <c r="C295" s="144"/>
      <c r="D295" s="144"/>
      <c r="E295" s="389"/>
      <c r="F295" s="389"/>
    </row>
    <row r="296" spans="1:6" ht="12">
      <c r="A296" s="353"/>
      <c r="B296" s="378" t="s">
        <v>286</v>
      </c>
      <c r="C296" s="361" t="s">
        <v>187</v>
      </c>
      <c r="D296" s="350">
        <v>162</v>
      </c>
      <c r="E296" s="246"/>
      <c r="F296" s="351">
        <f>D296*E296</f>
        <v>0</v>
      </c>
    </row>
    <row r="297" spans="1:6" ht="12">
      <c r="A297" s="353"/>
      <c r="B297" s="390"/>
      <c r="C297" s="361"/>
      <c r="D297" s="350"/>
      <c r="E297" s="351"/>
      <c r="F297" s="351"/>
    </row>
    <row r="298" spans="1:6" ht="24">
      <c r="A298" s="353">
        <v>11</v>
      </c>
      <c r="B298" s="365" t="s">
        <v>270</v>
      </c>
      <c r="C298" s="144"/>
      <c r="D298" s="144"/>
      <c r="E298" s="389"/>
      <c r="F298" s="389"/>
    </row>
    <row r="299" spans="1:6" ht="12">
      <c r="A299" s="353"/>
      <c r="B299" s="378" t="s">
        <v>108</v>
      </c>
      <c r="C299" s="361" t="s">
        <v>193</v>
      </c>
      <c r="D299" s="350">
        <v>37</v>
      </c>
      <c r="E299" s="246"/>
      <c r="F299" s="356">
        <f>D299*E299</f>
        <v>0</v>
      </c>
    </row>
    <row r="300" spans="1:6" ht="12">
      <c r="A300" s="353"/>
      <c r="B300" s="368"/>
      <c r="C300" s="361"/>
      <c r="D300" s="350"/>
      <c r="E300" s="351"/>
      <c r="F300" s="356"/>
    </row>
    <row r="301" spans="1:6" ht="36">
      <c r="A301" s="367">
        <v>12</v>
      </c>
      <c r="B301" s="354" t="s">
        <v>130</v>
      </c>
      <c r="C301" s="144"/>
      <c r="D301" s="144"/>
      <c r="E301" s="389"/>
      <c r="F301" s="389"/>
    </row>
    <row r="302" spans="1:6" ht="12">
      <c r="A302" s="367"/>
      <c r="B302" s="378" t="s">
        <v>108</v>
      </c>
      <c r="C302" s="355" t="s">
        <v>193</v>
      </c>
      <c r="D302" s="350">
        <v>8</v>
      </c>
      <c r="E302" s="246"/>
      <c r="F302" s="387">
        <f>D302*E302</f>
        <v>0</v>
      </c>
    </row>
    <row r="303" spans="1:6" ht="12">
      <c r="A303" s="367"/>
      <c r="B303" s="363"/>
      <c r="C303" s="355"/>
      <c r="D303" s="350"/>
      <c r="E303" s="351"/>
      <c r="F303" s="387"/>
    </row>
    <row r="304" spans="1:6" ht="24">
      <c r="A304" s="367">
        <v>13</v>
      </c>
      <c r="B304" s="354" t="s">
        <v>271</v>
      </c>
      <c r="C304" s="144"/>
      <c r="D304" s="144"/>
      <c r="E304" s="389"/>
      <c r="F304" s="389"/>
    </row>
    <row r="305" spans="1:6" ht="12">
      <c r="A305" s="367"/>
      <c r="B305" s="378" t="s">
        <v>108</v>
      </c>
      <c r="C305" s="355" t="s">
        <v>193</v>
      </c>
      <c r="D305" s="350">
        <v>1</v>
      </c>
      <c r="E305" s="417"/>
      <c r="F305" s="387">
        <f>D305*E305</f>
        <v>0</v>
      </c>
    </row>
    <row r="306" spans="1:6" ht="12">
      <c r="A306" s="367"/>
      <c r="B306" s="363"/>
      <c r="C306" s="355"/>
      <c r="D306" s="350"/>
      <c r="E306" s="391"/>
      <c r="F306" s="387"/>
    </row>
    <row r="307" spans="1:6" ht="36">
      <c r="A307" s="353">
        <v>14</v>
      </c>
      <c r="B307" s="354" t="s">
        <v>131</v>
      </c>
      <c r="C307" s="144"/>
      <c r="D307" s="144"/>
      <c r="E307" s="389"/>
      <c r="F307" s="389"/>
    </row>
    <row r="308" spans="1:6" ht="12">
      <c r="A308" s="353"/>
      <c r="B308" s="363" t="s">
        <v>287</v>
      </c>
      <c r="C308" s="361" t="s">
        <v>187</v>
      </c>
      <c r="D308" s="350">
        <v>515</v>
      </c>
      <c r="E308" s="417"/>
      <c r="F308" s="356">
        <f>D308*E308</f>
        <v>0</v>
      </c>
    </row>
    <row r="309" spans="1:6" ht="12">
      <c r="A309" s="353"/>
      <c r="B309" s="363"/>
      <c r="C309" s="361"/>
      <c r="D309" s="350"/>
      <c r="E309" s="391"/>
      <c r="F309" s="356"/>
    </row>
    <row r="310" spans="1:6" ht="24">
      <c r="A310" s="353">
        <v>15</v>
      </c>
      <c r="B310" s="354" t="s">
        <v>272</v>
      </c>
      <c r="C310" s="144"/>
      <c r="D310" s="144"/>
      <c r="E310" s="389"/>
      <c r="F310" s="389"/>
    </row>
    <row r="311" spans="1:6" ht="12">
      <c r="A311" s="353"/>
      <c r="B311" s="378" t="s">
        <v>108</v>
      </c>
      <c r="C311" s="361" t="s">
        <v>193</v>
      </c>
      <c r="D311" s="350">
        <v>19</v>
      </c>
      <c r="E311" s="246"/>
      <c r="F311" s="356">
        <f>D311*E311</f>
        <v>0</v>
      </c>
    </row>
    <row r="312" spans="1:6" ht="12">
      <c r="A312" s="353"/>
      <c r="B312" s="363"/>
      <c r="C312" s="361"/>
      <c r="D312" s="350"/>
      <c r="E312" s="351"/>
      <c r="F312" s="356"/>
    </row>
    <row r="313" spans="1:6" ht="36">
      <c r="A313" s="353">
        <v>16</v>
      </c>
      <c r="B313" s="354" t="s">
        <v>132</v>
      </c>
      <c r="C313" s="144"/>
      <c r="D313" s="144"/>
      <c r="E313" s="389"/>
      <c r="F313" s="389"/>
    </row>
    <row r="314" spans="1:6" ht="12">
      <c r="A314" s="353"/>
      <c r="B314" s="378" t="s">
        <v>108</v>
      </c>
      <c r="C314" s="361" t="s">
        <v>193</v>
      </c>
      <c r="D314" s="350">
        <v>36</v>
      </c>
      <c r="E314" s="246"/>
      <c r="F314" s="356">
        <f>D314*E314</f>
        <v>0</v>
      </c>
    </row>
    <row r="315" spans="1:6" ht="12">
      <c r="A315" s="353"/>
      <c r="B315" s="363"/>
      <c r="C315" s="361"/>
      <c r="D315" s="350"/>
      <c r="E315" s="351"/>
      <c r="F315" s="356"/>
    </row>
    <row r="316" spans="1:6" ht="60">
      <c r="A316" s="353">
        <v>17</v>
      </c>
      <c r="B316" s="392" t="s">
        <v>273</v>
      </c>
      <c r="C316" s="144"/>
      <c r="D316" s="144"/>
      <c r="E316" s="389"/>
      <c r="F316" s="389"/>
    </row>
    <row r="317" spans="1:6" ht="12">
      <c r="A317" s="353"/>
      <c r="B317" s="393" t="s">
        <v>140</v>
      </c>
      <c r="C317" s="361" t="s">
        <v>104</v>
      </c>
      <c r="D317" s="350">
        <v>1</v>
      </c>
      <c r="E317" s="246"/>
      <c r="F317" s="387">
        <f>D317*E317</f>
        <v>0</v>
      </c>
    </row>
    <row r="318" spans="1:6" ht="12">
      <c r="A318" s="353"/>
      <c r="B318" s="393"/>
      <c r="C318" s="361"/>
      <c r="D318" s="350"/>
      <c r="E318" s="351"/>
      <c r="F318" s="387"/>
    </row>
    <row r="319" spans="1:6" ht="60">
      <c r="A319" s="394">
        <v>18</v>
      </c>
      <c r="B319" s="395" t="s">
        <v>274</v>
      </c>
      <c r="C319" s="144"/>
      <c r="D319" s="144"/>
      <c r="E319" s="389"/>
      <c r="F319" s="389"/>
    </row>
    <row r="320" spans="1:6" ht="12">
      <c r="A320" s="394"/>
      <c r="B320" s="393" t="s">
        <v>140</v>
      </c>
      <c r="C320" s="396" t="s">
        <v>104</v>
      </c>
      <c r="D320" s="350">
        <v>1</v>
      </c>
      <c r="E320" s="418"/>
      <c r="F320" s="387">
        <f>D320*E320</f>
        <v>0</v>
      </c>
    </row>
    <row r="321" spans="1:6" ht="12">
      <c r="A321" s="394"/>
      <c r="B321" s="398"/>
      <c r="C321" s="396"/>
      <c r="D321" s="350"/>
      <c r="E321" s="397"/>
      <c r="F321" s="387"/>
    </row>
    <row r="322" spans="1:6" ht="48">
      <c r="A322" s="507">
        <v>19</v>
      </c>
      <c r="B322" s="354" t="s">
        <v>275</v>
      </c>
      <c r="C322" s="355"/>
      <c r="D322" s="399"/>
      <c r="E322" s="391"/>
      <c r="F322" s="387"/>
    </row>
    <row r="323" spans="1:6" ht="24">
      <c r="A323" s="507"/>
      <c r="B323" s="390" t="s">
        <v>276</v>
      </c>
      <c r="C323" s="355"/>
      <c r="D323" s="399"/>
      <c r="E323" s="391"/>
      <c r="F323" s="387"/>
    </row>
    <row r="324" spans="1:6" ht="12">
      <c r="A324" s="507"/>
      <c r="B324" s="390" t="s">
        <v>277</v>
      </c>
      <c r="C324" s="355"/>
      <c r="D324" s="399"/>
      <c r="E324" s="391"/>
      <c r="F324" s="387"/>
    </row>
    <row r="325" spans="1:6" ht="48">
      <c r="A325" s="507"/>
      <c r="B325" s="354" t="s">
        <v>278</v>
      </c>
      <c r="C325" s="361"/>
      <c r="D325" s="350"/>
      <c r="E325" s="351"/>
      <c r="F325" s="386"/>
    </row>
    <row r="326" spans="1:6" ht="12">
      <c r="A326" s="507"/>
      <c r="B326" s="390" t="s">
        <v>133</v>
      </c>
      <c r="C326" s="355"/>
      <c r="D326" s="399"/>
      <c r="E326" s="391"/>
      <c r="F326" s="387"/>
    </row>
    <row r="327" spans="1:6" ht="12">
      <c r="A327" s="507"/>
      <c r="B327" s="390" t="s">
        <v>134</v>
      </c>
      <c r="C327" s="355"/>
      <c r="D327" s="399"/>
      <c r="E327" s="391"/>
      <c r="F327" s="387"/>
    </row>
    <row r="328" spans="1:6" ht="12">
      <c r="A328" s="507"/>
      <c r="B328" s="390" t="s">
        <v>135</v>
      </c>
      <c r="C328" s="355"/>
      <c r="D328" s="399"/>
      <c r="E328" s="391"/>
      <c r="F328" s="387"/>
    </row>
    <row r="329" spans="1:6" ht="24">
      <c r="A329" s="507"/>
      <c r="B329" s="390" t="s">
        <v>279</v>
      </c>
      <c r="C329" s="355"/>
      <c r="D329" s="399"/>
      <c r="E329" s="391"/>
      <c r="F329" s="387"/>
    </row>
    <row r="330" spans="1:6" ht="12">
      <c r="A330" s="507"/>
      <c r="B330" s="393" t="s">
        <v>140</v>
      </c>
      <c r="C330" s="355" t="s">
        <v>104</v>
      </c>
      <c r="D330" s="399">
        <v>1</v>
      </c>
      <c r="E330" s="417"/>
      <c r="F330" s="387">
        <f>D330*E330</f>
        <v>0</v>
      </c>
    </row>
    <row r="331" spans="1:6" ht="12">
      <c r="A331" s="367"/>
      <c r="B331" s="393"/>
      <c r="C331" s="355"/>
      <c r="D331" s="399"/>
      <c r="E331" s="391"/>
      <c r="F331" s="387"/>
    </row>
    <row r="332" spans="1:6" ht="12">
      <c r="A332" s="508">
        <v>20</v>
      </c>
      <c r="B332" s="363" t="s">
        <v>280</v>
      </c>
      <c r="C332" s="361"/>
      <c r="D332" s="400"/>
      <c r="E332" s="351"/>
      <c r="F332" s="351"/>
    </row>
    <row r="333" spans="1:6" ht="12">
      <c r="A333" s="509"/>
      <c r="B333" s="363" t="s">
        <v>58</v>
      </c>
      <c r="C333" s="361"/>
      <c r="D333" s="400"/>
      <c r="E333" s="351"/>
      <c r="F333" s="351"/>
    </row>
    <row r="334" spans="1:6" ht="12">
      <c r="A334" s="509"/>
      <c r="B334" s="363" t="s">
        <v>59</v>
      </c>
      <c r="C334" s="361"/>
      <c r="D334" s="400"/>
      <c r="E334" s="351"/>
      <c r="F334" s="351"/>
    </row>
    <row r="335" spans="1:6" ht="12">
      <c r="A335" s="509"/>
      <c r="B335" s="363" t="s">
        <v>60</v>
      </c>
      <c r="C335" s="361"/>
      <c r="D335" s="400"/>
      <c r="E335" s="351"/>
      <c r="F335" s="351"/>
    </row>
    <row r="336" spans="1:6" ht="12">
      <c r="A336" s="509"/>
      <c r="B336" s="393" t="s">
        <v>140</v>
      </c>
      <c r="C336" s="361" t="s">
        <v>104</v>
      </c>
      <c r="D336" s="350">
        <v>1</v>
      </c>
      <c r="E336" s="246"/>
      <c r="F336" s="351">
        <f>D336*E336</f>
        <v>0</v>
      </c>
    </row>
    <row r="337" spans="1:6" ht="12">
      <c r="A337" s="364"/>
      <c r="B337" s="363"/>
      <c r="C337" s="361"/>
      <c r="D337" s="350"/>
      <c r="E337" s="351"/>
      <c r="F337" s="351"/>
    </row>
    <row r="338" spans="1:6" ht="12">
      <c r="A338" s="353">
        <v>21</v>
      </c>
      <c r="B338" s="368" t="s">
        <v>281</v>
      </c>
      <c r="C338" s="144"/>
      <c r="D338" s="144"/>
      <c r="E338" s="389"/>
      <c r="F338" s="389"/>
    </row>
    <row r="339" spans="1:6" ht="12.75" thickBot="1">
      <c r="A339" s="401"/>
      <c r="B339" s="402" t="s">
        <v>140</v>
      </c>
      <c r="C339" s="403" t="s">
        <v>104</v>
      </c>
      <c r="D339" s="404">
        <v>1</v>
      </c>
      <c r="E339" s="248"/>
      <c r="F339" s="405">
        <f>D339*E339</f>
        <v>0</v>
      </c>
    </row>
    <row r="340" spans="2:6" ht="15.75" thickTop="1">
      <c r="B340" s="406" t="s">
        <v>290</v>
      </c>
      <c r="C340" s="407"/>
      <c r="D340" s="407"/>
      <c r="E340" s="408"/>
      <c r="F340" s="409">
        <f>SUM(F78:F339)</f>
        <v>0</v>
      </c>
    </row>
    <row r="341" ht="12">
      <c r="I341" s="7" t="s">
        <v>292</v>
      </c>
    </row>
    <row r="342" spans="1:6" s="54" customFormat="1" ht="12.75">
      <c r="A342" s="303"/>
      <c r="B342" s="499" t="s">
        <v>95</v>
      </c>
      <c r="C342" s="499"/>
      <c r="D342" s="499"/>
      <c r="E342" s="47"/>
      <c r="F342" s="47"/>
    </row>
    <row r="343" spans="1:6" s="54" customFormat="1" ht="12.75">
      <c r="A343" s="303"/>
      <c r="B343" s="500" t="s">
        <v>737</v>
      </c>
      <c r="C343" s="500"/>
      <c r="D343" s="500"/>
      <c r="E343" s="500"/>
      <c r="F343" s="500"/>
    </row>
    <row r="344" spans="1:6" s="54" customFormat="1" ht="12.75">
      <c r="A344" s="302"/>
      <c r="B344" s="499" t="s">
        <v>142</v>
      </c>
      <c r="C344" s="499"/>
      <c r="D344" s="499"/>
      <c r="E344" s="499"/>
      <c r="F344" s="47"/>
    </row>
    <row r="345" spans="1:6" s="54" customFormat="1" ht="13.5" customHeight="1">
      <c r="A345" s="94"/>
      <c r="B345" s="49" t="s">
        <v>743</v>
      </c>
      <c r="C345" s="50"/>
      <c r="D345" s="51"/>
      <c r="E345" s="47"/>
      <c r="F345" s="47"/>
    </row>
    <row r="346" spans="1:6" s="146" customFormat="1" ht="13.5" customHeight="1">
      <c r="A346" s="150"/>
      <c r="B346" s="147"/>
      <c r="C346" s="148"/>
      <c r="D346" s="149"/>
      <c r="E346" s="145"/>
      <c r="F346" s="145"/>
    </row>
    <row r="347" spans="1:6" s="146" customFormat="1" ht="13.5" customHeight="1">
      <c r="A347" s="150"/>
      <c r="B347" s="147"/>
      <c r="C347" s="148"/>
      <c r="D347" s="149"/>
      <c r="E347" s="145"/>
      <c r="F347" s="145"/>
    </row>
    <row r="348" spans="1:6" s="146" customFormat="1" ht="13.5" customHeight="1">
      <c r="A348" s="150"/>
      <c r="B348" s="147"/>
      <c r="C348" s="148"/>
      <c r="D348" s="149"/>
      <c r="E348" s="145"/>
      <c r="F348" s="145"/>
    </row>
    <row r="349" spans="1:6" ht="15.75" customHeight="1">
      <c r="A349" s="510" t="s">
        <v>750</v>
      </c>
      <c r="B349" s="510"/>
      <c r="C349" s="510"/>
      <c r="D349" s="510"/>
      <c r="E349" s="510"/>
      <c r="F349" s="510"/>
    </row>
    <row r="350" spans="1:6" ht="15.75" customHeight="1">
      <c r="A350" s="77"/>
      <c r="B350" s="77"/>
      <c r="C350" s="77"/>
      <c r="D350" s="77"/>
      <c r="E350" s="77"/>
      <c r="F350" s="77"/>
    </row>
    <row r="351" spans="1:6" ht="15.75" customHeight="1" thickBot="1">
      <c r="A351" s="124"/>
      <c r="B351" s="487" t="s">
        <v>161</v>
      </c>
      <c r="C351" s="124"/>
      <c r="D351" s="124"/>
      <c r="E351" s="124"/>
      <c r="F351" s="124"/>
    </row>
    <row r="352" spans="1:6" ht="25.5" thickBot="1" thickTop="1">
      <c r="A352" s="483" t="s">
        <v>91</v>
      </c>
      <c r="B352" s="484" t="s">
        <v>92</v>
      </c>
      <c r="C352" s="125" t="s">
        <v>94</v>
      </c>
      <c r="D352" s="485" t="s">
        <v>61</v>
      </c>
      <c r="E352" s="485" t="s">
        <v>49</v>
      </c>
      <c r="F352" s="486" t="s">
        <v>93</v>
      </c>
    </row>
    <row r="353" spans="1:6" ht="12.75" thickTop="1">
      <c r="A353" s="410">
        <v>1</v>
      </c>
      <c r="B353" s="505" t="s">
        <v>288</v>
      </c>
      <c r="C353" s="506"/>
      <c r="D353" s="506"/>
      <c r="E353" s="506"/>
      <c r="F353" s="411">
        <f>$F$74</f>
        <v>0</v>
      </c>
    </row>
    <row r="354" spans="1:6" ht="12">
      <c r="A354" s="410">
        <v>2</v>
      </c>
      <c r="B354" s="505" t="s">
        <v>289</v>
      </c>
      <c r="C354" s="506"/>
      <c r="D354" s="506"/>
      <c r="E354" s="506"/>
      <c r="F354" s="411">
        <f>F340</f>
        <v>0</v>
      </c>
    </row>
    <row r="355" spans="1:6" ht="12.75" thickBot="1">
      <c r="A355" s="412"/>
      <c r="B355" s="413"/>
      <c r="C355" s="414"/>
      <c r="D355" s="414"/>
      <c r="E355" s="414"/>
      <c r="F355" s="415"/>
    </row>
    <row r="356" spans="2:6" ht="12.75" thickTop="1">
      <c r="B356" s="85" t="s">
        <v>291</v>
      </c>
      <c r="C356" s="105"/>
      <c r="D356" s="105"/>
      <c r="E356" s="105"/>
      <c r="F356" s="45">
        <f>SUM(F354:F354)</f>
        <v>0</v>
      </c>
    </row>
  </sheetData>
  <sheetProtection password="CC31" sheet="1" selectLockedCells="1"/>
  <mergeCells count="17">
    <mergeCell ref="B1:D1"/>
    <mergeCell ref="B2:F2"/>
    <mergeCell ref="A6:F6"/>
    <mergeCell ref="B342:D342"/>
    <mergeCell ref="B343:F343"/>
    <mergeCell ref="A349:F349"/>
    <mergeCell ref="B3:E3"/>
    <mergeCell ref="B344:E344"/>
    <mergeCell ref="B354:E354"/>
    <mergeCell ref="A243:A278"/>
    <mergeCell ref="A322:A330"/>
    <mergeCell ref="A332:A336"/>
    <mergeCell ref="B353:E353"/>
    <mergeCell ref="A52:A54"/>
    <mergeCell ref="A78:A140"/>
    <mergeCell ref="A142:A204"/>
    <mergeCell ref="A206:A241"/>
  </mergeCells>
  <printOptions/>
  <pageMargins left="0.7" right="0.7" top="0.75" bottom="0.75" header="0.3" footer="0.3"/>
  <pageSetup horizontalDpi="300" verticalDpi="300" orientation="portrait" paperSize="9" r:id="rId1"/>
  <rowBreaks count="10" manualBreakCount="10">
    <brk id="38" max="255" man="1"/>
    <brk id="75" max="5" man="1"/>
    <brk id="98" max="5" man="1"/>
    <brk id="140" max="5" man="1"/>
    <brk id="162" max="5" man="1"/>
    <brk id="204" max="5" man="1"/>
    <brk id="241" max="5" man="1"/>
    <brk id="281" max="5" man="1"/>
    <brk id="315" max="255" man="1"/>
    <brk id="341" max="255" man="1"/>
  </rowBreaks>
</worksheet>
</file>

<file path=xl/worksheets/sheet5.xml><?xml version="1.0" encoding="utf-8"?>
<worksheet xmlns="http://schemas.openxmlformats.org/spreadsheetml/2006/main" xmlns:r="http://schemas.openxmlformats.org/officeDocument/2006/relationships">
  <dimension ref="A1:G102"/>
  <sheetViews>
    <sheetView showZeros="0" zoomScaleSheetLayoutView="100" workbookViewId="0" topLeftCell="A1">
      <selection activeCell="E83" sqref="E83"/>
    </sheetView>
  </sheetViews>
  <sheetFormatPr defaultColWidth="9.140625" defaultRowHeight="12.75"/>
  <cols>
    <col min="1" max="1" width="5.00390625" style="54" customWidth="1"/>
    <col min="2" max="2" width="46.28125" style="54" customWidth="1"/>
    <col min="3" max="3" width="8.421875" style="109" customWidth="1"/>
    <col min="4" max="4" width="7.7109375" style="109" bestFit="1" customWidth="1"/>
    <col min="5" max="5" width="8.8515625" style="109" bestFit="1" customWidth="1"/>
    <col min="6" max="6" width="10.140625" style="109" customWidth="1"/>
    <col min="7" max="16384" width="9.140625" style="32" customWidth="1"/>
  </cols>
  <sheetData>
    <row r="1" spans="1:6" s="54" customFormat="1" ht="12.75">
      <c r="A1" s="303"/>
      <c r="B1" s="499" t="s">
        <v>95</v>
      </c>
      <c r="C1" s="499"/>
      <c r="D1" s="499"/>
      <c r="E1" s="47"/>
      <c r="F1" s="47"/>
    </row>
    <row r="2" spans="1:6" s="54" customFormat="1" ht="12.75">
      <c r="A2" s="303"/>
      <c r="B2" s="500" t="s">
        <v>737</v>
      </c>
      <c r="C2" s="500"/>
      <c r="D2" s="500"/>
      <c r="E2" s="500"/>
      <c r="F2" s="500"/>
    </row>
    <row r="3" spans="1:6" s="54" customFormat="1" ht="12.75">
      <c r="A3" s="302"/>
      <c r="B3" s="499" t="s">
        <v>138</v>
      </c>
      <c r="C3" s="499"/>
      <c r="D3" s="499"/>
      <c r="E3" s="499"/>
      <c r="F3" s="47"/>
    </row>
    <row r="4" spans="1:6" s="54" customFormat="1" ht="13.5" customHeight="1">
      <c r="A4" s="94"/>
      <c r="B4" s="49" t="s">
        <v>746</v>
      </c>
      <c r="C4" s="50"/>
      <c r="D4" s="51"/>
      <c r="E4" s="47"/>
      <c r="F4" s="47"/>
    </row>
    <row r="5" spans="1:6" ht="15.75" customHeight="1">
      <c r="A5" s="511"/>
      <c r="B5" s="511"/>
      <c r="C5" s="511"/>
      <c r="D5" s="511"/>
      <c r="E5" s="511"/>
      <c r="F5" s="511"/>
    </row>
    <row r="6" spans="1:6" s="24" customFormat="1" ht="12">
      <c r="A6" s="503" t="s">
        <v>139</v>
      </c>
      <c r="B6" s="504"/>
      <c r="C6" s="504"/>
      <c r="D6" s="504"/>
      <c r="E6" s="504"/>
      <c r="F6" s="504"/>
    </row>
    <row r="7" spans="1:6" s="24" customFormat="1" ht="12">
      <c r="A7" s="503"/>
      <c r="B7" s="503"/>
      <c r="C7" s="503"/>
      <c r="D7" s="503"/>
      <c r="E7" s="503"/>
      <c r="F7" s="503"/>
    </row>
    <row r="8" spans="1:7" s="106" customFormat="1" ht="15" customHeight="1" thickBot="1">
      <c r="A8" s="419"/>
      <c r="B8" s="420" t="s">
        <v>179</v>
      </c>
      <c r="C8" s="420"/>
      <c r="D8" s="420"/>
      <c r="E8" s="420"/>
      <c r="F8" s="420"/>
      <c r="G8" s="304"/>
    </row>
    <row r="9" spans="1:6" s="107" customFormat="1" ht="25.5" thickBot="1" thickTop="1">
      <c r="A9" s="65" t="s">
        <v>91</v>
      </c>
      <c r="B9" s="66" t="s">
        <v>92</v>
      </c>
      <c r="C9" s="101" t="s">
        <v>94</v>
      </c>
      <c r="D9" s="68" t="s">
        <v>61</v>
      </c>
      <c r="E9" s="68" t="s">
        <v>49</v>
      </c>
      <c r="F9" s="70" t="s">
        <v>93</v>
      </c>
    </row>
    <row r="10" spans="1:6" s="107" customFormat="1" ht="75" thickTop="1">
      <c r="A10" s="347">
        <v>1</v>
      </c>
      <c r="B10" s="348" t="s">
        <v>310</v>
      </c>
      <c r="C10" s="421"/>
      <c r="D10" s="421"/>
      <c r="E10" s="422"/>
      <c r="F10" s="422"/>
    </row>
    <row r="11" spans="1:6" s="107" customFormat="1" ht="14.25">
      <c r="A11" s="347"/>
      <c r="B11" s="363" t="s">
        <v>354</v>
      </c>
      <c r="C11" s="352" t="s">
        <v>311</v>
      </c>
      <c r="D11" s="423">
        <v>175</v>
      </c>
      <c r="E11" s="246"/>
      <c r="F11" s="352">
        <f>D11*E11</f>
        <v>0</v>
      </c>
    </row>
    <row r="12" spans="1:6" s="107" customFormat="1" ht="12">
      <c r="A12" s="347"/>
      <c r="B12" s="348"/>
      <c r="C12" s="352"/>
      <c r="D12" s="423"/>
      <c r="E12" s="351"/>
      <c r="F12" s="352"/>
    </row>
    <row r="13" spans="1:6" s="107" customFormat="1" ht="72">
      <c r="A13" s="347">
        <v>2</v>
      </c>
      <c r="B13" s="348" t="s">
        <v>293</v>
      </c>
      <c r="C13" s="424"/>
      <c r="D13" s="424"/>
      <c r="E13" s="425"/>
      <c r="F13" s="425"/>
    </row>
    <row r="14" spans="1:6" s="107" customFormat="1" ht="14.25">
      <c r="A14" s="347"/>
      <c r="B14" s="363" t="s">
        <v>354</v>
      </c>
      <c r="C14" s="352" t="s">
        <v>311</v>
      </c>
      <c r="D14" s="423">
        <v>20</v>
      </c>
      <c r="E14" s="246"/>
      <c r="F14" s="352">
        <f>D14*E14</f>
        <v>0</v>
      </c>
    </row>
    <row r="15" spans="1:6" s="107" customFormat="1" ht="12">
      <c r="A15" s="347"/>
      <c r="B15" s="348"/>
      <c r="C15" s="352"/>
      <c r="D15" s="423"/>
      <c r="E15" s="351"/>
      <c r="F15" s="352"/>
    </row>
    <row r="16" spans="1:6" s="107" customFormat="1" ht="72">
      <c r="A16" s="347">
        <v>3</v>
      </c>
      <c r="B16" s="348" t="s">
        <v>352</v>
      </c>
      <c r="C16" s="424"/>
      <c r="D16" s="424"/>
      <c r="E16" s="425"/>
      <c r="F16" s="425"/>
    </row>
    <row r="17" spans="1:6" s="107" customFormat="1" ht="12">
      <c r="A17" s="347"/>
      <c r="B17" s="363" t="s">
        <v>108</v>
      </c>
      <c r="C17" s="352" t="s">
        <v>109</v>
      </c>
      <c r="D17" s="362">
        <v>6</v>
      </c>
      <c r="E17" s="246"/>
      <c r="F17" s="352">
        <f>D17*E17</f>
        <v>0</v>
      </c>
    </row>
    <row r="18" spans="1:6" s="107" customFormat="1" ht="12">
      <c r="A18" s="347"/>
      <c r="B18" s="348"/>
      <c r="C18" s="352"/>
      <c r="D18" s="362"/>
      <c r="E18" s="351"/>
      <c r="F18" s="352"/>
    </row>
    <row r="19" spans="1:6" s="107" customFormat="1" ht="72">
      <c r="A19" s="347">
        <v>4</v>
      </c>
      <c r="B19" s="348" t="s">
        <v>351</v>
      </c>
      <c r="C19" s="424"/>
      <c r="D19" s="424"/>
      <c r="E19" s="425"/>
      <c r="F19" s="425"/>
    </row>
    <row r="20" spans="1:6" s="107" customFormat="1" ht="12">
      <c r="A20" s="347"/>
      <c r="B20" s="363" t="s">
        <v>108</v>
      </c>
      <c r="C20" s="352" t="s">
        <v>109</v>
      </c>
      <c r="D20" s="362">
        <v>1</v>
      </c>
      <c r="E20" s="246"/>
      <c r="F20" s="352">
        <f>D20*E20</f>
        <v>0</v>
      </c>
    </row>
    <row r="21" spans="1:6" s="107" customFormat="1" ht="12">
      <c r="A21" s="347"/>
      <c r="B21" s="348"/>
      <c r="C21" s="352"/>
      <c r="D21" s="362"/>
      <c r="E21" s="351"/>
      <c r="F21" s="352"/>
    </row>
    <row r="22" spans="1:6" s="107" customFormat="1" ht="72">
      <c r="A22" s="347">
        <v>5</v>
      </c>
      <c r="B22" s="348" t="s">
        <v>353</v>
      </c>
      <c r="C22" s="424"/>
      <c r="D22" s="424"/>
      <c r="E22" s="425"/>
      <c r="F22" s="425"/>
    </row>
    <row r="23" spans="1:6" s="107" customFormat="1" ht="12">
      <c r="A23" s="347"/>
      <c r="B23" s="363" t="s">
        <v>108</v>
      </c>
      <c r="C23" s="352" t="s">
        <v>193</v>
      </c>
      <c r="D23" s="362">
        <v>1</v>
      </c>
      <c r="E23" s="246"/>
      <c r="F23" s="352">
        <f>D23*E23</f>
        <v>0</v>
      </c>
    </row>
    <row r="24" spans="1:6" s="107" customFormat="1" ht="12">
      <c r="A24" s="347"/>
      <c r="B24" s="348"/>
      <c r="C24" s="352"/>
      <c r="D24" s="362"/>
      <c r="E24" s="351"/>
      <c r="F24" s="352"/>
    </row>
    <row r="25" spans="1:6" s="107" customFormat="1" ht="12">
      <c r="A25" s="347">
        <v>6</v>
      </c>
      <c r="B25" s="357" t="s">
        <v>172</v>
      </c>
      <c r="C25" s="424"/>
      <c r="D25" s="424"/>
      <c r="E25" s="425"/>
      <c r="F25" s="425"/>
    </row>
    <row r="26" spans="1:6" s="107" customFormat="1" ht="12">
      <c r="A26" s="347"/>
      <c r="B26" s="363" t="s">
        <v>181</v>
      </c>
      <c r="C26" s="426" t="s">
        <v>187</v>
      </c>
      <c r="D26" s="427">
        <v>20</v>
      </c>
      <c r="E26" s="246"/>
      <c r="F26" s="356">
        <f>D26*E26</f>
        <v>0</v>
      </c>
    </row>
    <row r="27" spans="1:6" s="107" customFormat="1" ht="12">
      <c r="A27" s="347"/>
      <c r="B27" s="357"/>
      <c r="C27" s="426"/>
      <c r="D27" s="427"/>
      <c r="E27" s="351"/>
      <c r="F27" s="356"/>
    </row>
    <row r="28" spans="1:6" s="107" customFormat="1" ht="36">
      <c r="A28" s="347">
        <v>7</v>
      </c>
      <c r="B28" s="357" t="s">
        <v>173</v>
      </c>
      <c r="C28" s="424"/>
      <c r="D28" s="424"/>
      <c r="E28" s="425"/>
      <c r="F28" s="425"/>
    </row>
    <row r="29" spans="1:6" s="107" customFormat="1" ht="14.25">
      <c r="A29" s="347"/>
      <c r="B29" s="363" t="s">
        <v>355</v>
      </c>
      <c r="C29" s="426" t="s">
        <v>312</v>
      </c>
      <c r="D29" s="427">
        <v>4</v>
      </c>
      <c r="E29" s="246"/>
      <c r="F29" s="356">
        <f>D29*E29</f>
        <v>0</v>
      </c>
    </row>
    <row r="30" spans="1:6" s="107" customFormat="1" ht="12">
      <c r="A30" s="347"/>
      <c r="B30" s="357"/>
      <c r="C30" s="426"/>
      <c r="D30" s="427"/>
      <c r="E30" s="351"/>
      <c r="F30" s="356"/>
    </row>
    <row r="31" spans="1:6" s="107" customFormat="1" ht="36">
      <c r="A31" s="347">
        <v>8</v>
      </c>
      <c r="B31" s="348" t="s">
        <v>294</v>
      </c>
      <c r="C31" s="424"/>
      <c r="D31" s="424"/>
      <c r="E31" s="425"/>
      <c r="F31" s="425"/>
    </row>
    <row r="32" spans="1:6" s="107" customFormat="1" ht="14.25">
      <c r="A32" s="347"/>
      <c r="B32" s="363" t="s">
        <v>354</v>
      </c>
      <c r="C32" s="352" t="s">
        <v>311</v>
      </c>
      <c r="D32" s="423">
        <v>30</v>
      </c>
      <c r="E32" s="246"/>
      <c r="F32" s="352">
        <f>D32*E32</f>
        <v>0</v>
      </c>
    </row>
    <row r="33" spans="1:6" s="107" customFormat="1" ht="12">
      <c r="A33" s="347"/>
      <c r="B33" s="348"/>
      <c r="C33" s="352"/>
      <c r="D33" s="423"/>
      <c r="E33" s="351"/>
      <c r="F33" s="352"/>
    </row>
    <row r="34" spans="1:6" s="107" customFormat="1" ht="24">
      <c r="A34" s="347">
        <v>9</v>
      </c>
      <c r="B34" s="348" t="s">
        <v>189</v>
      </c>
      <c r="C34" s="424"/>
      <c r="D34" s="424"/>
      <c r="E34" s="425"/>
      <c r="F34" s="425"/>
    </row>
    <row r="35" spans="1:6" s="107" customFormat="1" ht="14.25">
      <c r="A35" s="347"/>
      <c r="B35" s="363" t="s">
        <v>354</v>
      </c>
      <c r="C35" s="352" t="s">
        <v>311</v>
      </c>
      <c r="D35" s="423">
        <v>15</v>
      </c>
      <c r="E35" s="246"/>
      <c r="F35" s="352">
        <f>D35*E35</f>
        <v>0</v>
      </c>
    </row>
    <row r="36" spans="1:6" s="107" customFormat="1" ht="12">
      <c r="A36" s="347"/>
      <c r="B36" s="348"/>
      <c r="C36" s="352"/>
      <c r="D36" s="423"/>
      <c r="E36" s="351"/>
      <c r="F36" s="352"/>
    </row>
    <row r="37" spans="1:6" s="107" customFormat="1" ht="24">
      <c r="A37" s="347">
        <v>10</v>
      </c>
      <c r="B37" s="428" t="s">
        <v>295</v>
      </c>
      <c r="C37" s="424"/>
      <c r="D37" s="424"/>
      <c r="E37" s="425"/>
      <c r="F37" s="425"/>
    </row>
    <row r="38" spans="1:6" s="107" customFormat="1" ht="12">
      <c r="A38" s="347"/>
      <c r="B38" s="363" t="s">
        <v>178</v>
      </c>
      <c r="C38" s="429" t="s">
        <v>187</v>
      </c>
      <c r="D38" s="423">
        <v>1626</v>
      </c>
      <c r="E38" s="246"/>
      <c r="F38" s="352">
        <f>D38*E38</f>
        <v>0</v>
      </c>
    </row>
    <row r="39" spans="1:6" s="107" customFormat="1" ht="12">
      <c r="A39" s="347"/>
      <c r="B39" s="428"/>
      <c r="C39" s="429"/>
      <c r="D39" s="423"/>
      <c r="E39" s="351"/>
      <c r="F39" s="352"/>
    </row>
    <row r="40" spans="1:6" s="107" customFormat="1" ht="24">
      <c r="A40" s="347">
        <v>11</v>
      </c>
      <c r="B40" s="428" t="s">
        <v>296</v>
      </c>
      <c r="C40" s="424"/>
      <c r="D40" s="424"/>
      <c r="E40" s="425"/>
      <c r="F40" s="425"/>
    </row>
    <row r="41" spans="1:6" s="107" customFormat="1" ht="12">
      <c r="A41" s="347"/>
      <c r="B41" s="363" t="s">
        <v>108</v>
      </c>
      <c r="C41" s="352" t="s">
        <v>109</v>
      </c>
      <c r="D41" s="430">
        <v>18</v>
      </c>
      <c r="E41" s="246"/>
      <c r="F41" s="352">
        <f>D41*E41</f>
        <v>0</v>
      </c>
    </row>
    <row r="42" spans="1:6" s="107" customFormat="1" ht="12">
      <c r="A42" s="347"/>
      <c r="B42" s="428"/>
      <c r="C42" s="429"/>
      <c r="D42" s="430"/>
      <c r="E42" s="351"/>
      <c r="F42" s="352"/>
    </row>
    <row r="43" spans="1:6" s="107" customFormat="1" ht="24">
      <c r="A43" s="347">
        <v>12</v>
      </c>
      <c r="B43" s="428" t="s">
        <v>297</v>
      </c>
      <c r="C43" s="424"/>
      <c r="D43" s="424"/>
      <c r="E43" s="425"/>
      <c r="F43" s="425"/>
    </row>
    <row r="44" spans="1:6" s="107" customFormat="1" ht="12">
      <c r="A44" s="347"/>
      <c r="B44" s="363" t="s">
        <v>108</v>
      </c>
      <c r="C44" s="352" t="s">
        <v>109</v>
      </c>
      <c r="D44" s="430">
        <v>9</v>
      </c>
      <c r="E44" s="246"/>
      <c r="F44" s="352">
        <f>D44*E44</f>
        <v>0</v>
      </c>
    </row>
    <row r="45" spans="1:6" s="107" customFormat="1" ht="12">
      <c r="A45" s="347"/>
      <c r="B45" s="428"/>
      <c r="C45" s="429"/>
      <c r="D45" s="430"/>
      <c r="E45" s="351"/>
      <c r="F45" s="352"/>
    </row>
    <row r="46" spans="1:6" s="107" customFormat="1" ht="24">
      <c r="A46" s="347">
        <v>13</v>
      </c>
      <c r="B46" s="428" t="s">
        <v>298</v>
      </c>
      <c r="C46" s="424"/>
      <c r="D46" s="424"/>
      <c r="E46" s="425"/>
      <c r="F46" s="425"/>
    </row>
    <row r="47" spans="1:6" s="107" customFormat="1" ht="12">
      <c r="A47" s="347"/>
      <c r="B47" s="363" t="s">
        <v>108</v>
      </c>
      <c r="C47" s="352" t="s">
        <v>109</v>
      </c>
      <c r="D47" s="430">
        <v>255</v>
      </c>
      <c r="E47" s="246"/>
      <c r="F47" s="352">
        <f>D47*E47</f>
        <v>0</v>
      </c>
    </row>
    <row r="48" spans="1:6" s="107" customFormat="1" ht="12">
      <c r="A48" s="347"/>
      <c r="B48" s="428"/>
      <c r="C48" s="429"/>
      <c r="D48" s="430"/>
      <c r="E48" s="351"/>
      <c r="F48" s="352"/>
    </row>
    <row r="49" spans="1:6" s="107" customFormat="1" ht="24">
      <c r="A49" s="347">
        <v>14</v>
      </c>
      <c r="B49" s="428" t="s">
        <v>299</v>
      </c>
      <c r="C49" s="424"/>
      <c r="D49" s="424"/>
      <c r="E49" s="425"/>
      <c r="F49" s="425"/>
    </row>
    <row r="50" spans="1:6" s="107" customFormat="1" ht="12">
      <c r="A50" s="347"/>
      <c r="B50" s="363" t="s">
        <v>108</v>
      </c>
      <c r="C50" s="352" t="s">
        <v>109</v>
      </c>
      <c r="D50" s="430">
        <v>2</v>
      </c>
      <c r="E50" s="246"/>
      <c r="F50" s="352">
        <f>D50*E50</f>
        <v>0</v>
      </c>
    </row>
    <row r="51" spans="1:6" s="107" customFormat="1" ht="12">
      <c r="A51" s="347"/>
      <c r="B51" s="428"/>
      <c r="C51" s="429"/>
      <c r="D51" s="430"/>
      <c r="E51" s="351"/>
      <c r="F51" s="352"/>
    </row>
    <row r="52" spans="1:6" s="107" customFormat="1" ht="24">
      <c r="A52" s="347">
        <v>15</v>
      </c>
      <c r="B52" s="428" t="s">
        <v>300</v>
      </c>
      <c r="C52" s="424"/>
      <c r="D52" s="424"/>
      <c r="E52" s="425"/>
      <c r="F52" s="425"/>
    </row>
    <row r="53" spans="1:6" s="107" customFormat="1" ht="12">
      <c r="A53" s="347"/>
      <c r="B53" s="363" t="s">
        <v>108</v>
      </c>
      <c r="C53" s="352" t="s">
        <v>109</v>
      </c>
      <c r="D53" s="410">
        <v>6</v>
      </c>
      <c r="E53" s="246"/>
      <c r="F53" s="352">
        <f>D53*E53</f>
        <v>0</v>
      </c>
    </row>
    <row r="54" spans="1:6" s="107" customFormat="1" ht="12">
      <c r="A54" s="347"/>
      <c r="B54" s="428"/>
      <c r="C54" s="429"/>
      <c r="D54" s="410"/>
      <c r="E54" s="351"/>
      <c r="F54" s="352"/>
    </row>
    <row r="55" spans="1:6" s="108" customFormat="1" ht="24">
      <c r="A55" s="347">
        <v>16</v>
      </c>
      <c r="B55" s="428" t="s">
        <v>301</v>
      </c>
      <c r="C55" s="431"/>
      <c r="D55" s="431"/>
      <c r="E55" s="432"/>
      <c r="F55" s="432"/>
    </row>
    <row r="56" spans="1:6" s="108" customFormat="1" ht="12">
      <c r="A56" s="347"/>
      <c r="B56" s="363" t="s">
        <v>108</v>
      </c>
      <c r="C56" s="352" t="s">
        <v>109</v>
      </c>
      <c r="D56" s="410">
        <v>1</v>
      </c>
      <c r="E56" s="246"/>
      <c r="F56" s="352">
        <f>D56*E56</f>
        <v>0</v>
      </c>
    </row>
    <row r="57" spans="1:6" s="108" customFormat="1" ht="12">
      <c r="A57" s="347"/>
      <c r="B57" s="428"/>
      <c r="C57" s="429"/>
      <c r="D57" s="410"/>
      <c r="E57" s="351"/>
      <c r="F57" s="352"/>
    </row>
    <row r="58" spans="1:6" s="108" customFormat="1" ht="24">
      <c r="A58" s="347">
        <v>17</v>
      </c>
      <c r="B58" s="428" t="s">
        <v>302</v>
      </c>
      <c r="C58" s="431"/>
      <c r="D58" s="431"/>
      <c r="E58" s="432"/>
      <c r="F58" s="432"/>
    </row>
    <row r="59" spans="1:6" s="108" customFormat="1" ht="12">
      <c r="A59" s="347"/>
      <c r="B59" s="363" t="s">
        <v>108</v>
      </c>
      <c r="C59" s="352" t="s">
        <v>109</v>
      </c>
      <c r="D59" s="410">
        <v>1</v>
      </c>
      <c r="E59" s="246"/>
      <c r="F59" s="352">
        <f>D59*E59</f>
        <v>0</v>
      </c>
    </row>
    <row r="60" spans="1:6" s="108" customFormat="1" ht="12">
      <c r="A60" s="347"/>
      <c r="B60" s="428"/>
      <c r="C60" s="429"/>
      <c r="D60" s="410"/>
      <c r="E60" s="351"/>
      <c r="F60" s="352"/>
    </row>
    <row r="61" spans="1:6" s="108" customFormat="1" ht="24">
      <c r="A61" s="347">
        <v>18</v>
      </c>
      <c r="B61" s="428" t="s">
        <v>303</v>
      </c>
      <c r="C61" s="431"/>
      <c r="D61" s="431"/>
      <c r="E61" s="432"/>
      <c r="F61" s="432"/>
    </row>
    <row r="62" spans="1:6" s="108" customFormat="1" ht="12">
      <c r="A62" s="347"/>
      <c r="B62" s="363" t="s">
        <v>178</v>
      </c>
      <c r="C62" s="429" t="s">
        <v>187</v>
      </c>
      <c r="D62" s="423">
        <v>393</v>
      </c>
      <c r="E62" s="246"/>
      <c r="F62" s="352">
        <f>D62*E62</f>
        <v>0</v>
      </c>
    </row>
    <row r="63" spans="1:6" s="108" customFormat="1" ht="12">
      <c r="A63" s="347"/>
      <c r="B63" s="428"/>
      <c r="C63" s="429"/>
      <c r="D63" s="423"/>
      <c r="E63" s="351"/>
      <c r="F63" s="352"/>
    </row>
    <row r="64" spans="1:6" s="107" customFormat="1" ht="24">
      <c r="A64" s="347">
        <v>19</v>
      </c>
      <c r="B64" s="363" t="s">
        <v>304</v>
      </c>
      <c r="C64" s="424"/>
      <c r="D64" s="424"/>
      <c r="E64" s="425"/>
      <c r="F64" s="425"/>
    </row>
    <row r="65" spans="1:6" s="107" customFormat="1" ht="14.25">
      <c r="A65" s="347"/>
      <c r="B65" s="363" t="s">
        <v>354</v>
      </c>
      <c r="C65" s="352" t="s">
        <v>311</v>
      </c>
      <c r="D65" s="423">
        <v>7</v>
      </c>
      <c r="E65" s="246"/>
      <c r="F65" s="352">
        <f>D65*E65</f>
        <v>0</v>
      </c>
    </row>
    <row r="66" spans="1:6" s="107" customFormat="1" ht="12">
      <c r="A66" s="347"/>
      <c r="B66" s="363"/>
      <c r="C66" s="352"/>
      <c r="D66" s="423"/>
      <c r="E66" s="351"/>
      <c r="F66" s="352"/>
    </row>
    <row r="67" spans="1:6" s="107" customFormat="1" ht="24">
      <c r="A67" s="347">
        <v>20</v>
      </c>
      <c r="B67" s="363" t="s">
        <v>136</v>
      </c>
      <c r="C67" s="424"/>
      <c r="D67" s="424"/>
      <c r="E67" s="425"/>
      <c r="F67" s="425"/>
    </row>
    <row r="68" spans="1:6" s="107" customFormat="1" ht="14.25">
      <c r="A68" s="347"/>
      <c r="B68" s="363" t="s">
        <v>354</v>
      </c>
      <c r="C68" s="352" t="s">
        <v>311</v>
      </c>
      <c r="D68" s="423">
        <v>13</v>
      </c>
      <c r="E68" s="246"/>
      <c r="F68" s="352">
        <f>D68*E68</f>
        <v>0</v>
      </c>
    </row>
    <row r="69" spans="1:6" s="107" customFormat="1" ht="12">
      <c r="A69" s="347"/>
      <c r="B69" s="363"/>
      <c r="C69" s="352"/>
      <c r="D69" s="423"/>
      <c r="E69" s="351"/>
      <c r="F69" s="352"/>
    </row>
    <row r="70" spans="1:6" s="107" customFormat="1" ht="48">
      <c r="A70" s="347">
        <v>21</v>
      </c>
      <c r="B70" s="348" t="s">
        <v>191</v>
      </c>
      <c r="C70" s="424"/>
      <c r="D70" s="424"/>
      <c r="E70" s="425"/>
      <c r="F70" s="425"/>
    </row>
    <row r="71" spans="1:6" s="107" customFormat="1" ht="14.25">
      <c r="A71" s="347"/>
      <c r="B71" s="363" t="s">
        <v>354</v>
      </c>
      <c r="C71" s="352" t="s">
        <v>311</v>
      </c>
      <c r="D71" s="423">
        <v>74</v>
      </c>
      <c r="E71" s="246"/>
      <c r="F71" s="352">
        <f>D71*E71</f>
        <v>0</v>
      </c>
    </row>
    <row r="72" spans="1:6" s="107" customFormat="1" ht="12">
      <c r="A72" s="347"/>
      <c r="B72" s="348"/>
      <c r="C72" s="352"/>
      <c r="D72" s="423"/>
      <c r="E72" s="351"/>
      <c r="F72" s="352"/>
    </row>
    <row r="73" spans="1:6" s="107" customFormat="1" ht="12">
      <c r="A73" s="347">
        <v>22</v>
      </c>
      <c r="B73" s="348" t="s">
        <v>137</v>
      </c>
      <c r="C73" s="424"/>
      <c r="D73" s="424"/>
      <c r="E73" s="425"/>
      <c r="F73" s="425"/>
    </row>
    <row r="74" spans="1:6" s="107" customFormat="1" ht="14.25">
      <c r="A74" s="347"/>
      <c r="B74" s="363" t="s">
        <v>354</v>
      </c>
      <c r="C74" s="352" t="s">
        <v>311</v>
      </c>
      <c r="D74" s="423">
        <v>129</v>
      </c>
      <c r="E74" s="246"/>
      <c r="F74" s="352">
        <f>D74*E74</f>
        <v>0</v>
      </c>
    </row>
    <row r="75" spans="1:6" s="107" customFormat="1" ht="12">
      <c r="A75" s="347"/>
      <c r="B75" s="348"/>
      <c r="C75" s="352"/>
      <c r="D75" s="423"/>
      <c r="E75" s="351"/>
      <c r="F75" s="352"/>
    </row>
    <row r="76" spans="1:6" s="107" customFormat="1" ht="36">
      <c r="A76" s="347">
        <v>23</v>
      </c>
      <c r="B76" s="433" t="s">
        <v>305</v>
      </c>
      <c r="C76" s="424"/>
      <c r="D76" s="424"/>
      <c r="E76" s="425"/>
      <c r="F76" s="425"/>
    </row>
    <row r="77" spans="1:6" s="107" customFormat="1" ht="12">
      <c r="A77" s="347"/>
      <c r="B77" s="363" t="s">
        <v>178</v>
      </c>
      <c r="C77" s="434" t="s">
        <v>187</v>
      </c>
      <c r="D77" s="423">
        <v>1548</v>
      </c>
      <c r="E77" s="442"/>
      <c r="F77" s="434">
        <f>D77*E77</f>
        <v>0</v>
      </c>
    </row>
    <row r="78" spans="1:6" s="107" customFormat="1" ht="12">
      <c r="A78" s="347"/>
      <c r="B78" s="433"/>
      <c r="C78" s="434"/>
      <c r="D78" s="423"/>
      <c r="E78" s="435"/>
      <c r="F78" s="434"/>
    </row>
    <row r="79" spans="1:6" s="107" customFormat="1" ht="24">
      <c r="A79" s="347">
        <v>24</v>
      </c>
      <c r="B79" s="363" t="s">
        <v>306</v>
      </c>
      <c r="C79" s="424"/>
      <c r="D79" s="424"/>
      <c r="E79" s="425"/>
      <c r="F79" s="425"/>
    </row>
    <row r="80" spans="1:6" s="107" customFormat="1" ht="12">
      <c r="A80" s="347"/>
      <c r="B80" s="363" t="s">
        <v>178</v>
      </c>
      <c r="C80" s="410" t="s">
        <v>187</v>
      </c>
      <c r="D80" s="423">
        <v>83</v>
      </c>
      <c r="E80" s="246"/>
      <c r="F80" s="351">
        <f>D80*E80</f>
        <v>0</v>
      </c>
    </row>
    <row r="81" spans="1:6" s="107" customFormat="1" ht="12">
      <c r="A81" s="347"/>
      <c r="B81" s="363"/>
      <c r="C81" s="410"/>
      <c r="D81" s="423"/>
      <c r="E81" s="351"/>
      <c r="F81" s="351"/>
    </row>
    <row r="82" spans="1:6" s="107" customFormat="1" ht="12">
      <c r="A82" s="347">
        <v>25</v>
      </c>
      <c r="B82" s="363" t="s">
        <v>307</v>
      </c>
      <c r="C82" s="424"/>
      <c r="D82" s="424"/>
      <c r="E82" s="425"/>
      <c r="F82" s="425"/>
    </row>
    <row r="83" spans="1:6" s="107" customFormat="1" ht="12">
      <c r="A83" s="347"/>
      <c r="B83" s="363" t="s">
        <v>178</v>
      </c>
      <c r="C83" s="426" t="s">
        <v>187</v>
      </c>
      <c r="D83" s="423">
        <v>393</v>
      </c>
      <c r="E83" s="417"/>
      <c r="F83" s="356">
        <f>D83*E83</f>
        <v>0</v>
      </c>
    </row>
    <row r="84" spans="1:6" s="107" customFormat="1" ht="12">
      <c r="A84" s="347"/>
      <c r="B84" s="363"/>
      <c r="C84" s="426"/>
      <c r="D84" s="423"/>
      <c r="E84" s="391"/>
      <c r="F84" s="356"/>
    </row>
    <row r="85" spans="1:6" s="107" customFormat="1" ht="24">
      <c r="A85" s="347">
        <v>26</v>
      </c>
      <c r="B85" s="363" t="s">
        <v>308</v>
      </c>
      <c r="C85" s="424"/>
      <c r="D85" s="424"/>
      <c r="E85" s="425"/>
      <c r="F85" s="425"/>
    </row>
    <row r="86" spans="1:6" s="7" customFormat="1" ht="12.75" thickBot="1">
      <c r="A86" s="436"/>
      <c r="B86" s="437" t="s">
        <v>140</v>
      </c>
      <c r="C86" s="438" t="s">
        <v>104</v>
      </c>
      <c r="D86" s="439">
        <v>1</v>
      </c>
      <c r="E86" s="443"/>
      <c r="F86" s="440">
        <f>D86*E86</f>
        <v>0</v>
      </c>
    </row>
    <row r="87" spans="1:6" s="107" customFormat="1" ht="12.75" thickTop="1">
      <c r="A87" s="441"/>
      <c r="B87" s="375" t="s">
        <v>180</v>
      </c>
      <c r="C87" s="376"/>
      <c r="D87" s="376"/>
      <c r="E87" s="377"/>
      <c r="F87" s="377">
        <f>SUM(F10:F86)</f>
        <v>0</v>
      </c>
    </row>
    <row r="90" spans="1:6" s="54" customFormat="1" ht="12.75">
      <c r="A90" s="303"/>
      <c r="B90" s="499" t="s">
        <v>95</v>
      </c>
      <c r="C90" s="499"/>
      <c r="D90" s="499"/>
      <c r="E90" s="47"/>
      <c r="F90" s="47"/>
    </row>
    <row r="91" spans="1:6" s="54" customFormat="1" ht="12.75">
      <c r="A91" s="303"/>
      <c r="B91" s="500" t="s">
        <v>737</v>
      </c>
      <c r="C91" s="500"/>
      <c r="D91" s="500"/>
      <c r="E91" s="500"/>
      <c r="F91" s="500"/>
    </row>
    <row r="92" spans="1:6" s="54" customFormat="1" ht="12.75">
      <c r="A92" s="302"/>
      <c r="B92" s="499" t="s">
        <v>138</v>
      </c>
      <c r="C92" s="499"/>
      <c r="D92" s="499"/>
      <c r="E92" s="499"/>
      <c r="F92" s="47"/>
    </row>
    <row r="93" spans="1:6" s="54" customFormat="1" ht="13.5" customHeight="1">
      <c r="A93" s="94"/>
      <c r="B93" s="49" t="s">
        <v>746</v>
      </c>
      <c r="C93" s="50"/>
      <c r="D93" s="51"/>
      <c r="E93" s="47"/>
      <c r="F93" s="47"/>
    </row>
    <row r="94" spans="1:6" ht="13.5" customHeight="1">
      <c r="A94" s="94"/>
      <c r="B94" s="49"/>
      <c r="C94" s="50"/>
      <c r="D94" s="51"/>
      <c r="E94" s="47"/>
      <c r="F94" s="47"/>
    </row>
    <row r="95" spans="1:6" ht="13.5" customHeight="1">
      <c r="A95" s="94"/>
      <c r="B95" s="49"/>
      <c r="C95" s="50"/>
      <c r="D95" s="51"/>
      <c r="E95" s="47"/>
      <c r="F95" s="47"/>
    </row>
    <row r="96" spans="1:6" ht="13.5" customHeight="1">
      <c r="A96" s="512" t="s">
        <v>751</v>
      </c>
      <c r="B96" s="512"/>
      <c r="C96" s="512"/>
      <c r="D96" s="512"/>
      <c r="E96" s="512"/>
      <c r="F96" s="512"/>
    </row>
    <row r="97" spans="1:6" s="492" customFormat="1" ht="13.5" customHeight="1">
      <c r="A97" s="491"/>
      <c r="B97" s="491"/>
      <c r="C97" s="491"/>
      <c r="D97" s="491"/>
      <c r="E97" s="491"/>
      <c r="F97" s="491"/>
    </row>
    <row r="98" spans="1:6" s="492" customFormat="1" ht="13.5" customHeight="1" thickBot="1">
      <c r="A98" s="488"/>
      <c r="B98" s="493" t="s">
        <v>184</v>
      </c>
      <c r="C98" s="488"/>
      <c r="D98" s="488"/>
      <c r="E98" s="488"/>
      <c r="F98" s="488"/>
    </row>
    <row r="99" spans="1:6" ht="25.5" thickBot="1" thickTop="1">
      <c r="A99" s="489" t="s">
        <v>91</v>
      </c>
      <c r="B99" s="484" t="s">
        <v>92</v>
      </c>
      <c r="C99" s="119" t="s">
        <v>94</v>
      </c>
      <c r="D99" s="485" t="s">
        <v>61</v>
      </c>
      <c r="E99" s="490" t="s">
        <v>49</v>
      </c>
      <c r="F99" s="486" t="s">
        <v>93</v>
      </c>
    </row>
    <row r="100" spans="1:6" ht="13.5" thickTop="1">
      <c r="A100" s="36">
        <v>1</v>
      </c>
      <c r="B100" s="513" t="s">
        <v>182</v>
      </c>
      <c r="C100" s="513"/>
      <c r="D100" s="513"/>
      <c r="E100" s="513"/>
      <c r="F100" s="38">
        <f>F87</f>
        <v>0</v>
      </c>
    </row>
    <row r="101" spans="1:6" ht="13.5" thickBot="1">
      <c r="A101" s="43"/>
      <c r="B101" s="44"/>
      <c r="C101" s="41"/>
      <c r="D101" s="41"/>
      <c r="E101" s="41"/>
      <c r="F101" s="40"/>
    </row>
    <row r="102" spans="1:6" ht="13.5" thickTop="1">
      <c r="A102" s="144"/>
      <c r="B102" s="85" t="s">
        <v>291</v>
      </c>
      <c r="C102" s="104"/>
      <c r="D102" s="104"/>
      <c r="E102" s="104"/>
      <c r="F102" s="45">
        <f>SUM(F100:F100)</f>
        <v>0</v>
      </c>
    </row>
  </sheetData>
  <sheetProtection password="CC31" sheet="1" selectLockedCells="1"/>
  <mergeCells count="11">
    <mergeCell ref="B92:E92"/>
    <mergeCell ref="A96:F96"/>
    <mergeCell ref="B90:D90"/>
    <mergeCell ref="B91:F91"/>
    <mergeCell ref="B100:E100"/>
    <mergeCell ref="B1:D1"/>
    <mergeCell ref="B2:F2"/>
    <mergeCell ref="A6:F6"/>
    <mergeCell ref="A7:F7"/>
    <mergeCell ref="A5:F5"/>
    <mergeCell ref="B3:E3"/>
  </mergeCells>
  <printOptions/>
  <pageMargins left="0.7" right="0.7" top="0.75" bottom="0.75" header="0.3" footer="0.3"/>
  <pageSetup horizontalDpi="300" verticalDpi="300" orientation="portrait" paperSize="9" r:id="rId1"/>
  <rowBreaks count="3" manualBreakCount="3">
    <brk id="28" max="5" man="1"/>
    <brk id="69" max="5" man="1"/>
    <brk id="88" max="255" man="1"/>
  </rowBreaks>
</worksheet>
</file>

<file path=xl/worksheets/sheet6.xml><?xml version="1.0" encoding="utf-8"?>
<worksheet xmlns="http://schemas.openxmlformats.org/spreadsheetml/2006/main" xmlns:r="http://schemas.openxmlformats.org/officeDocument/2006/relationships">
  <dimension ref="A1:F168"/>
  <sheetViews>
    <sheetView showZeros="0" zoomScaleSheetLayoutView="85" zoomScalePageLayoutView="0" workbookViewId="0" topLeftCell="A1">
      <selection activeCell="E25" sqref="E25"/>
    </sheetView>
  </sheetViews>
  <sheetFormatPr defaultColWidth="9.140625" defaultRowHeight="12.75"/>
  <cols>
    <col min="1" max="1" width="5.28125" style="479" customWidth="1"/>
    <col min="2" max="2" width="45.7109375" style="479" customWidth="1"/>
    <col min="3" max="3" width="6.7109375" style="480" customWidth="1"/>
    <col min="4" max="4" width="7.7109375" style="480" customWidth="1"/>
    <col min="5" max="5" width="9.7109375" style="480" customWidth="1"/>
    <col min="6" max="6" width="13.7109375" style="480" customWidth="1"/>
  </cols>
  <sheetData>
    <row r="1" spans="1:6" s="54" customFormat="1" ht="12.75">
      <c r="A1" s="303"/>
      <c r="B1" s="499" t="s">
        <v>95</v>
      </c>
      <c r="C1" s="499"/>
      <c r="D1" s="499"/>
      <c r="E1" s="47"/>
      <c r="F1" s="47"/>
    </row>
    <row r="2" spans="1:6" s="54" customFormat="1" ht="12.75">
      <c r="A2" s="303"/>
      <c r="B2" s="500" t="s">
        <v>737</v>
      </c>
      <c r="C2" s="500"/>
      <c r="D2" s="500"/>
      <c r="E2" s="500"/>
      <c r="F2" s="500"/>
    </row>
    <row r="3" spans="1:6" s="54" customFormat="1" ht="12.75">
      <c r="A3" s="302"/>
      <c r="B3" s="499" t="s">
        <v>138</v>
      </c>
      <c r="C3" s="499"/>
      <c r="D3" s="499"/>
      <c r="E3" s="499"/>
      <c r="F3" s="47"/>
    </row>
    <row r="4" spans="1:6" s="54" customFormat="1" ht="13.5" customHeight="1">
      <c r="A4" s="94"/>
      <c r="B4" s="49" t="s">
        <v>746</v>
      </c>
      <c r="C4" s="50"/>
      <c r="D4" s="51"/>
      <c r="E4" s="47"/>
      <c r="F4" s="47"/>
    </row>
    <row r="5" spans="1:6" s="146" customFormat="1" ht="13.5" customHeight="1">
      <c r="A5" s="152"/>
      <c r="B5" s="147"/>
      <c r="C5" s="148"/>
      <c r="D5" s="149"/>
      <c r="E5" s="145"/>
      <c r="F5" s="145"/>
    </row>
    <row r="6" spans="1:6" ht="12.75">
      <c r="A6" s="514" t="s">
        <v>356</v>
      </c>
      <c r="B6" s="514"/>
      <c r="C6" s="514"/>
      <c r="D6" s="514"/>
      <c r="E6" s="514"/>
      <c r="F6" s="514"/>
    </row>
    <row r="7" spans="1:6" s="305" customFormat="1" ht="13.5" customHeight="1" thickBot="1">
      <c r="A7" s="213"/>
      <c r="B7" s="444" t="s">
        <v>48</v>
      </c>
      <c r="C7" s="163"/>
      <c r="D7" s="163"/>
      <c r="E7" s="163"/>
      <c r="F7" s="163"/>
    </row>
    <row r="8" spans="1:6" ht="25.5" thickBot="1" thickTop="1">
      <c r="A8" s="153" t="s">
        <v>91</v>
      </c>
      <c r="B8" s="154" t="s">
        <v>92</v>
      </c>
      <c r="C8" s="155" t="s">
        <v>94</v>
      </c>
      <c r="D8" s="156" t="s">
        <v>61</v>
      </c>
      <c r="E8" s="156" t="s">
        <v>49</v>
      </c>
      <c r="F8" s="157" t="s">
        <v>93</v>
      </c>
    </row>
    <row r="9" spans="1:6" ht="36.75" thickTop="1">
      <c r="A9" s="445">
        <v>1</v>
      </c>
      <c r="B9" s="446" t="s">
        <v>314</v>
      </c>
      <c r="C9" s="214"/>
      <c r="D9" s="214"/>
      <c r="E9" s="214"/>
      <c r="F9" s="214"/>
    </row>
    <row r="10" spans="1:6" ht="12.75">
      <c r="A10" s="445"/>
      <c r="B10" s="363" t="s">
        <v>108</v>
      </c>
      <c r="C10" s="447" t="s">
        <v>193</v>
      </c>
      <c r="D10" s="448">
        <v>1</v>
      </c>
      <c r="E10" s="247"/>
      <c r="F10" s="447">
        <f>D10*E10</f>
        <v>0</v>
      </c>
    </row>
    <row r="11" spans="1:6" ht="12.75">
      <c r="A11" s="445"/>
      <c r="B11" s="446"/>
      <c r="C11" s="447"/>
      <c r="D11" s="448"/>
      <c r="E11" s="449"/>
      <c r="F11" s="447"/>
    </row>
    <row r="12" spans="1:6" ht="74.25">
      <c r="A12" s="445">
        <v>2</v>
      </c>
      <c r="B12" s="446" t="s">
        <v>310</v>
      </c>
      <c r="C12" s="214"/>
      <c r="D12" s="214"/>
      <c r="E12" s="450"/>
      <c r="F12" s="450"/>
    </row>
    <row r="13" spans="1:6" ht="14.25">
      <c r="A13" s="445"/>
      <c r="B13" s="363" t="s">
        <v>354</v>
      </c>
      <c r="C13" s="447" t="s">
        <v>311</v>
      </c>
      <c r="D13" s="310">
        <v>58</v>
      </c>
      <c r="E13" s="247"/>
      <c r="F13" s="447">
        <f>D13*E13</f>
        <v>0</v>
      </c>
    </row>
    <row r="14" spans="1:6" ht="12.75">
      <c r="A14" s="445"/>
      <c r="B14" s="446"/>
      <c r="C14" s="447"/>
      <c r="D14" s="310"/>
      <c r="E14" s="449"/>
      <c r="F14" s="447"/>
    </row>
    <row r="15" spans="1:6" ht="74.25">
      <c r="A15" s="445">
        <v>3</v>
      </c>
      <c r="B15" s="446" t="s">
        <v>350</v>
      </c>
      <c r="C15" s="214"/>
      <c r="D15" s="214"/>
      <c r="E15" s="450"/>
      <c r="F15" s="450"/>
    </row>
    <row r="16" spans="1:6" ht="14.25">
      <c r="A16" s="445"/>
      <c r="B16" s="363" t="s">
        <v>354</v>
      </c>
      <c r="C16" s="447" t="s">
        <v>311</v>
      </c>
      <c r="D16" s="310">
        <v>7</v>
      </c>
      <c r="E16" s="247"/>
      <c r="F16" s="447">
        <f>D16*E16</f>
        <v>0</v>
      </c>
    </row>
    <row r="17" spans="1:6" ht="12.75">
      <c r="A17" s="445"/>
      <c r="B17" s="446"/>
      <c r="C17" s="447"/>
      <c r="D17" s="310"/>
      <c r="E17" s="449"/>
      <c r="F17" s="447"/>
    </row>
    <row r="18" spans="1:6" ht="12.75">
      <c r="A18" s="318">
        <v>4</v>
      </c>
      <c r="B18" s="451" t="s">
        <v>172</v>
      </c>
      <c r="C18" s="214"/>
      <c r="D18" s="214"/>
      <c r="E18" s="450"/>
      <c r="F18" s="450"/>
    </row>
    <row r="19" spans="1:6" ht="12.75">
      <c r="A19" s="318"/>
      <c r="B19" s="363" t="s">
        <v>178</v>
      </c>
      <c r="C19" s="452" t="s">
        <v>187</v>
      </c>
      <c r="D19" s="310">
        <v>32</v>
      </c>
      <c r="E19" s="247"/>
      <c r="F19" s="453">
        <f>D19*E19</f>
        <v>0</v>
      </c>
    </row>
    <row r="20" spans="1:6" ht="12.75">
      <c r="A20" s="318"/>
      <c r="B20" s="451"/>
      <c r="C20" s="452"/>
      <c r="D20" s="310"/>
      <c r="E20" s="449"/>
      <c r="F20" s="453"/>
    </row>
    <row r="21" spans="1:6" ht="36">
      <c r="A21" s="318">
        <v>5</v>
      </c>
      <c r="B21" s="451" t="s">
        <v>173</v>
      </c>
      <c r="C21" s="214"/>
      <c r="D21" s="214"/>
      <c r="E21" s="450"/>
      <c r="F21" s="450"/>
    </row>
    <row r="22" spans="1:6" ht="14.25">
      <c r="A22" s="318"/>
      <c r="B22" s="363" t="s">
        <v>355</v>
      </c>
      <c r="C22" s="452" t="s">
        <v>312</v>
      </c>
      <c r="D22" s="310">
        <v>8</v>
      </c>
      <c r="E22" s="247"/>
      <c r="F22" s="453">
        <f>D22*E22</f>
        <v>0</v>
      </c>
    </row>
    <row r="23" spans="1:6" ht="12.75">
      <c r="A23" s="318"/>
      <c r="B23" s="451"/>
      <c r="C23" s="452"/>
      <c r="D23" s="310"/>
      <c r="E23" s="449"/>
      <c r="F23" s="453"/>
    </row>
    <row r="24" spans="1:6" ht="36">
      <c r="A24" s="318">
        <v>6</v>
      </c>
      <c r="B24" s="446" t="s">
        <v>315</v>
      </c>
      <c r="C24" s="214"/>
      <c r="D24" s="214"/>
      <c r="E24" s="450"/>
      <c r="F24" s="450"/>
    </row>
    <row r="25" spans="1:6" ht="14.25">
      <c r="A25" s="318"/>
      <c r="B25" s="363" t="s">
        <v>354</v>
      </c>
      <c r="C25" s="447" t="s">
        <v>311</v>
      </c>
      <c r="D25" s="310">
        <v>12</v>
      </c>
      <c r="E25" s="247"/>
      <c r="F25" s="449">
        <f>D25*E25</f>
        <v>0</v>
      </c>
    </row>
    <row r="26" spans="1:6" ht="12.75">
      <c r="A26" s="318"/>
      <c r="B26" s="446"/>
      <c r="C26" s="447"/>
      <c r="D26" s="310"/>
      <c r="E26" s="449"/>
      <c r="F26" s="449"/>
    </row>
    <row r="27" spans="1:6" ht="24">
      <c r="A27" s="318">
        <v>7</v>
      </c>
      <c r="B27" s="451" t="s">
        <v>110</v>
      </c>
      <c r="C27" s="214"/>
      <c r="D27" s="214"/>
      <c r="E27" s="450"/>
      <c r="F27" s="450"/>
    </row>
    <row r="28" spans="1:6" ht="14.25">
      <c r="A28" s="318"/>
      <c r="B28" s="363" t="s">
        <v>354</v>
      </c>
      <c r="C28" s="447" t="s">
        <v>311</v>
      </c>
      <c r="D28" s="310">
        <v>10</v>
      </c>
      <c r="E28" s="247"/>
      <c r="F28" s="449">
        <f>D28*E28</f>
        <v>0</v>
      </c>
    </row>
    <row r="29" spans="1:6" ht="12.75">
      <c r="A29" s="318"/>
      <c r="B29" s="451"/>
      <c r="C29" s="447"/>
      <c r="D29" s="310"/>
      <c r="E29" s="449"/>
      <c r="F29" s="449"/>
    </row>
    <row r="30" spans="1:6" ht="24">
      <c r="A30" s="445">
        <v>8</v>
      </c>
      <c r="B30" s="446" t="s">
        <v>189</v>
      </c>
      <c r="C30" s="214"/>
      <c r="D30" s="214"/>
      <c r="E30" s="450"/>
      <c r="F30" s="450"/>
    </row>
    <row r="31" spans="1:6" ht="14.25">
      <c r="A31" s="445"/>
      <c r="B31" s="363" t="s">
        <v>354</v>
      </c>
      <c r="C31" s="447" t="s">
        <v>311</v>
      </c>
      <c r="D31" s="310">
        <v>14</v>
      </c>
      <c r="E31" s="247"/>
      <c r="F31" s="447">
        <f>D31*E31</f>
        <v>0</v>
      </c>
    </row>
    <row r="32" spans="1:6" ht="12.75">
      <c r="A32" s="445"/>
      <c r="B32" s="446"/>
      <c r="C32" s="447"/>
      <c r="D32" s="310"/>
      <c r="E32" s="449"/>
      <c r="F32" s="447"/>
    </row>
    <row r="33" spans="1:6" ht="24">
      <c r="A33" s="318">
        <v>9</v>
      </c>
      <c r="B33" s="451" t="s">
        <v>111</v>
      </c>
      <c r="C33" s="214"/>
      <c r="D33" s="214"/>
      <c r="E33" s="450"/>
      <c r="F33" s="450"/>
    </row>
    <row r="34" spans="1:6" ht="14.25">
      <c r="A34" s="318"/>
      <c r="B34" s="363" t="s">
        <v>354</v>
      </c>
      <c r="C34" s="447" t="s">
        <v>311</v>
      </c>
      <c r="D34" s="310">
        <v>6</v>
      </c>
      <c r="E34" s="247"/>
      <c r="F34" s="449">
        <f>D34*E34</f>
        <v>0</v>
      </c>
    </row>
    <row r="35" spans="1:6" ht="12.75">
      <c r="A35" s="318"/>
      <c r="B35" s="451"/>
      <c r="C35" s="163"/>
      <c r="D35" s="310"/>
      <c r="E35" s="449"/>
      <c r="F35" s="449"/>
    </row>
    <row r="36" spans="1:6" ht="24">
      <c r="A36" s="318">
        <v>10</v>
      </c>
      <c r="B36" s="451" t="s">
        <v>112</v>
      </c>
      <c r="C36" s="214"/>
      <c r="D36" s="214"/>
      <c r="E36" s="450"/>
      <c r="F36" s="450"/>
    </row>
    <row r="37" spans="1:6" ht="14.25">
      <c r="A37" s="318"/>
      <c r="B37" s="363" t="s">
        <v>354</v>
      </c>
      <c r="C37" s="447" t="s">
        <v>311</v>
      </c>
      <c r="D37" s="310">
        <v>7</v>
      </c>
      <c r="E37" s="247"/>
      <c r="F37" s="449">
        <f>D37*E37</f>
        <v>0</v>
      </c>
    </row>
    <row r="38" spans="1:6" ht="12.75">
      <c r="A38" s="318"/>
      <c r="B38" s="451"/>
      <c r="C38" s="163"/>
      <c r="D38" s="310"/>
      <c r="E38" s="449"/>
      <c r="F38" s="449"/>
    </row>
    <row r="39" spans="1:6" ht="36">
      <c r="A39" s="445">
        <v>11</v>
      </c>
      <c r="B39" s="446" t="s">
        <v>316</v>
      </c>
      <c r="C39" s="214"/>
      <c r="D39" s="214"/>
      <c r="E39" s="450"/>
      <c r="F39" s="450"/>
    </row>
    <row r="40" spans="1:6" ht="14.25">
      <c r="A40" s="445"/>
      <c r="B40" s="363" t="s">
        <v>354</v>
      </c>
      <c r="C40" s="447" t="s">
        <v>311</v>
      </c>
      <c r="D40" s="310">
        <v>18</v>
      </c>
      <c r="E40" s="247"/>
      <c r="F40" s="447">
        <f>D40*E40</f>
        <v>0</v>
      </c>
    </row>
    <row r="41" spans="1:6" ht="12.75">
      <c r="A41" s="445"/>
      <c r="B41" s="446"/>
      <c r="C41" s="447"/>
      <c r="D41" s="310"/>
      <c r="E41" s="449"/>
      <c r="F41" s="447"/>
    </row>
    <row r="42" spans="1:6" ht="48">
      <c r="A42" s="445">
        <v>12</v>
      </c>
      <c r="B42" s="446" t="s">
        <v>191</v>
      </c>
      <c r="C42" s="214"/>
      <c r="D42" s="214"/>
      <c r="E42" s="450"/>
      <c r="F42" s="450"/>
    </row>
    <row r="43" spans="1:6" ht="14.25">
      <c r="A43" s="445"/>
      <c r="B43" s="363" t="s">
        <v>354</v>
      </c>
      <c r="C43" s="447" t="s">
        <v>311</v>
      </c>
      <c r="D43" s="310">
        <v>47</v>
      </c>
      <c r="E43" s="247"/>
      <c r="F43" s="447">
        <f>D43*E43</f>
        <v>0</v>
      </c>
    </row>
    <row r="44" spans="1:6" ht="12.75">
      <c r="A44" s="445"/>
      <c r="B44" s="446"/>
      <c r="C44" s="447"/>
      <c r="D44" s="310"/>
      <c r="E44" s="449"/>
      <c r="F44" s="447"/>
    </row>
    <row r="45" spans="1:6" ht="36">
      <c r="A45" s="445">
        <v>13</v>
      </c>
      <c r="B45" s="451" t="s">
        <v>317</v>
      </c>
      <c r="C45" s="214"/>
      <c r="D45" s="214"/>
      <c r="E45" s="450"/>
      <c r="F45" s="450"/>
    </row>
    <row r="46" spans="1:6" ht="12.75">
      <c r="A46" s="445"/>
      <c r="B46" s="363" t="s">
        <v>178</v>
      </c>
      <c r="C46" s="447" t="s">
        <v>187</v>
      </c>
      <c r="D46" s="310">
        <v>28</v>
      </c>
      <c r="E46" s="247"/>
      <c r="F46" s="449">
        <f>D46*E46</f>
        <v>0</v>
      </c>
    </row>
    <row r="47" spans="1:6" ht="12.75">
      <c r="A47" s="445"/>
      <c r="B47" s="451"/>
      <c r="C47" s="447"/>
      <c r="D47" s="310"/>
      <c r="E47" s="449"/>
      <c r="F47" s="449"/>
    </row>
    <row r="48" spans="1:6" ht="36">
      <c r="A48" s="445">
        <v>14</v>
      </c>
      <c r="B48" s="451" t="s">
        <v>192</v>
      </c>
      <c r="C48" s="214"/>
      <c r="D48" s="214"/>
      <c r="E48" s="450"/>
      <c r="F48" s="450"/>
    </row>
    <row r="49" spans="1:6" ht="12.75">
      <c r="A49" s="445"/>
      <c r="B49" s="363" t="s">
        <v>178</v>
      </c>
      <c r="C49" s="447" t="s">
        <v>187</v>
      </c>
      <c r="D49" s="310">
        <v>28</v>
      </c>
      <c r="E49" s="247"/>
      <c r="F49" s="449">
        <f>D49*E49</f>
        <v>0</v>
      </c>
    </row>
    <row r="50" spans="1:6" ht="12.75">
      <c r="A50" s="445"/>
      <c r="B50" s="451"/>
      <c r="C50" s="447"/>
      <c r="D50" s="310"/>
      <c r="E50" s="449"/>
      <c r="F50" s="449"/>
    </row>
    <row r="51" spans="1:6" ht="48">
      <c r="A51" s="515">
        <v>15</v>
      </c>
      <c r="B51" s="446" t="s">
        <v>318</v>
      </c>
      <c r="C51" s="447"/>
      <c r="D51" s="454"/>
      <c r="E51" s="449"/>
      <c r="F51" s="447"/>
    </row>
    <row r="52" spans="1:6" ht="12.75">
      <c r="A52" s="515"/>
      <c r="B52" s="446" t="s">
        <v>319</v>
      </c>
      <c r="C52" s="447" t="s">
        <v>187</v>
      </c>
      <c r="D52" s="310">
        <v>6</v>
      </c>
      <c r="E52" s="247"/>
      <c r="F52" s="447">
        <f>D52*E52</f>
        <v>0</v>
      </c>
    </row>
    <row r="53" spans="1:6" ht="12.75">
      <c r="A53" s="515"/>
      <c r="B53" s="446" t="s">
        <v>320</v>
      </c>
      <c r="C53" s="447" t="s">
        <v>187</v>
      </c>
      <c r="D53" s="310">
        <v>136</v>
      </c>
      <c r="E53" s="247"/>
      <c r="F53" s="447">
        <f>D53*E53</f>
        <v>0</v>
      </c>
    </row>
    <row r="54" spans="1:6" ht="12.75">
      <c r="A54" s="445"/>
      <c r="B54" s="446"/>
      <c r="C54" s="447"/>
      <c r="D54" s="310"/>
      <c r="E54" s="449"/>
      <c r="F54" s="447"/>
    </row>
    <row r="55" spans="1:6" ht="24">
      <c r="A55" s="318">
        <v>16</v>
      </c>
      <c r="B55" s="451" t="s">
        <v>321</v>
      </c>
      <c r="C55" s="214"/>
      <c r="D55" s="214"/>
      <c r="E55" s="450"/>
      <c r="F55" s="450"/>
    </row>
    <row r="56" spans="1:6" ht="12.75">
      <c r="A56" s="318"/>
      <c r="B56" s="363" t="s">
        <v>178</v>
      </c>
      <c r="C56" s="160" t="s">
        <v>187</v>
      </c>
      <c r="D56" s="310">
        <v>126</v>
      </c>
      <c r="E56" s="247"/>
      <c r="F56" s="449">
        <f>D56*E56</f>
        <v>0</v>
      </c>
    </row>
    <row r="57" spans="1:6" ht="12.75">
      <c r="A57" s="318"/>
      <c r="B57" s="451"/>
      <c r="C57" s="160"/>
      <c r="D57" s="310"/>
      <c r="E57" s="449"/>
      <c r="F57" s="449"/>
    </row>
    <row r="58" spans="1:6" ht="24">
      <c r="A58" s="318">
        <v>17</v>
      </c>
      <c r="B58" s="451" t="s">
        <v>50</v>
      </c>
      <c r="C58" s="214"/>
      <c r="D58" s="214"/>
      <c r="E58" s="450"/>
      <c r="F58" s="450"/>
    </row>
    <row r="59" spans="1:6" ht="12.75">
      <c r="A59" s="318"/>
      <c r="B59" s="363" t="s">
        <v>108</v>
      </c>
      <c r="C59" s="163" t="s">
        <v>193</v>
      </c>
      <c r="D59" s="448">
        <v>95</v>
      </c>
      <c r="E59" s="247"/>
      <c r="F59" s="449">
        <f>D59*E59</f>
        <v>0</v>
      </c>
    </row>
    <row r="60" spans="1:6" ht="12.75">
      <c r="A60" s="318"/>
      <c r="B60" s="451"/>
      <c r="C60" s="163"/>
      <c r="D60" s="448"/>
      <c r="E60" s="449"/>
      <c r="F60" s="449"/>
    </row>
    <row r="61" spans="1:6" ht="24">
      <c r="A61" s="318">
        <v>18</v>
      </c>
      <c r="B61" s="451" t="s">
        <v>51</v>
      </c>
      <c r="C61" s="214"/>
      <c r="D61" s="214"/>
      <c r="E61" s="450"/>
      <c r="F61" s="450"/>
    </row>
    <row r="62" spans="1:6" ht="12.75">
      <c r="A62" s="318"/>
      <c r="B62" s="363" t="s">
        <v>178</v>
      </c>
      <c r="C62" s="163" t="s">
        <v>187</v>
      </c>
      <c r="D62" s="310">
        <v>142</v>
      </c>
      <c r="E62" s="247"/>
      <c r="F62" s="449">
        <f>D62*E62</f>
        <v>0</v>
      </c>
    </row>
    <row r="63" spans="1:6" ht="12.75">
      <c r="A63" s="318"/>
      <c r="B63" s="451"/>
      <c r="C63" s="163"/>
      <c r="D63" s="310"/>
      <c r="E63" s="449"/>
      <c r="F63" s="449"/>
    </row>
    <row r="64" spans="1:6" ht="60">
      <c r="A64" s="318">
        <v>19</v>
      </c>
      <c r="B64" s="451" t="s">
        <v>322</v>
      </c>
      <c r="C64" s="214"/>
      <c r="D64" s="214"/>
      <c r="E64" s="450"/>
      <c r="F64" s="450"/>
    </row>
    <row r="65" spans="1:6" ht="12.75">
      <c r="A65" s="318"/>
      <c r="B65" s="363" t="s">
        <v>108</v>
      </c>
      <c r="C65" s="160" t="s">
        <v>193</v>
      </c>
      <c r="D65" s="448">
        <v>1</v>
      </c>
      <c r="E65" s="247"/>
      <c r="F65" s="449">
        <f>D65*E65</f>
        <v>0</v>
      </c>
    </row>
    <row r="66" spans="1:6" ht="12.75">
      <c r="A66" s="318"/>
      <c r="B66" s="451"/>
      <c r="C66" s="160"/>
      <c r="D66" s="448"/>
      <c r="E66" s="449"/>
      <c r="F66" s="449"/>
    </row>
    <row r="67" spans="1:6" ht="12.75">
      <c r="A67" s="318">
        <v>20</v>
      </c>
      <c r="B67" s="451" t="s">
        <v>53</v>
      </c>
      <c r="C67" s="214"/>
      <c r="D67" s="214"/>
      <c r="E67" s="450"/>
      <c r="F67" s="450"/>
    </row>
    <row r="68" spans="1:6" ht="12.75">
      <c r="A68" s="318"/>
      <c r="B68" s="363" t="s">
        <v>178</v>
      </c>
      <c r="C68" s="160" t="s">
        <v>187</v>
      </c>
      <c r="D68" s="310">
        <v>114</v>
      </c>
      <c r="E68" s="247"/>
      <c r="F68" s="449">
        <f>D68*E68</f>
        <v>0</v>
      </c>
    </row>
    <row r="69" spans="1:6" ht="12.75">
      <c r="A69" s="318"/>
      <c r="B69" s="451"/>
      <c r="C69" s="160"/>
      <c r="D69" s="310"/>
      <c r="E69" s="449"/>
      <c r="F69" s="449"/>
    </row>
    <row r="70" spans="1:6" ht="12.75">
      <c r="A70" s="318">
        <v>21</v>
      </c>
      <c r="B70" s="451" t="s">
        <v>323</v>
      </c>
      <c r="C70" s="214"/>
      <c r="D70" s="214"/>
      <c r="E70" s="450"/>
      <c r="F70" s="450"/>
    </row>
    <row r="71" spans="1:6" ht="12.75">
      <c r="A71" s="318"/>
      <c r="B71" s="363" t="s">
        <v>108</v>
      </c>
      <c r="C71" s="163" t="s">
        <v>193</v>
      </c>
      <c r="D71" s="448">
        <v>1</v>
      </c>
      <c r="E71" s="247"/>
      <c r="F71" s="449">
        <f>D71*E71</f>
        <v>0</v>
      </c>
    </row>
    <row r="72" spans="1:6" ht="12.75">
      <c r="A72" s="318"/>
      <c r="B72" s="451"/>
      <c r="C72" s="163"/>
      <c r="D72" s="448"/>
      <c r="E72" s="449"/>
      <c r="F72" s="449"/>
    </row>
    <row r="73" spans="1:6" ht="24">
      <c r="A73" s="318">
        <v>22</v>
      </c>
      <c r="B73" s="451" t="s">
        <v>324</v>
      </c>
      <c r="C73" s="214"/>
      <c r="D73" s="214"/>
      <c r="E73" s="450"/>
      <c r="F73" s="450"/>
    </row>
    <row r="74" spans="1:6" ht="12.75">
      <c r="A74" s="318"/>
      <c r="B74" s="363" t="s">
        <v>140</v>
      </c>
      <c r="C74" s="160" t="s">
        <v>104</v>
      </c>
      <c r="D74" s="448">
        <v>1</v>
      </c>
      <c r="E74" s="247"/>
      <c r="F74" s="449">
        <f>D74*E74</f>
        <v>0</v>
      </c>
    </row>
    <row r="75" spans="1:6" ht="13.5" thickBot="1">
      <c r="A75" s="313"/>
      <c r="B75" s="455"/>
      <c r="C75" s="456"/>
      <c r="D75" s="457"/>
      <c r="E75" s="458"/>
      <c r="F75" s="458"/>
    </row>
    <row r="76" spans="1:6" ht="13.5" thickTop="1">
      <c r="A76" s="213"/>
      <c r="B76" s="406" t="s">
        <v>309</v>
      </c>
      <c r="C76" s="163"/>
      <c r="D76" s="163"/>
      <c r="E76" s="449"/>
      <c r="F76" s="459">
        <f>SUM(F10:F74)</f>
        <v>0</v>
      </c>
    </row>
    <row r="77" spans="1:6" ht="12.75">
      <c r="A77" s="460"/>
      <c r="B77" s="161"/>
      <c r="C77" s="163"/>
      <c r="D77" s="163"/>
      <c r="E77" s="163"/>
      <c r="F77" s="163"/>
    </row>
    <row r="78" spans="1:6" ht="13.5" customHeight="1" thickBot="1">
      <c r="A78" s="213"/>
      <c r="B78" s="444" t="s">
        <v>325</v>
      </c>
      <c r="C78" s="163"/>
      <c r="D78" s="163"/>
      <c r="E78" s="163"/>
      <c r="F78" s="163"/>
    </row>
    <row r="79" spans="1:6" ht="25.5" thickBot="1" thickTop="1">
      <c r="A79" s="153" t="s">
        <v>91</v>
      </c>
      <c r="B79" s="154" t="s">
        <v>92</v>
      </c>
      <c r="C79" s="155" t="s">
        <v>94</v>
      </c>
      <c r="D79" s="156" t="s">
        <v>61</v>
      </c>
      <c r="E79" s="156" t="s">
        <v>49</v>
      </c>
      <c r="F79" s="157" t="s">
        <v>93</v>
      </c>
    </row>
    <row r="80" spans="1:6" ht="13.5" thickTop="1">
      <c r="A80" s="318">
        <v>1</v>
      </c>
      <c r="B80" s="461" t="s">
        <v>326</v>
      </c>
      <c r="C80" s="214"/>
      <c r="D80" s="214"/>
      <c r="E80" s="214"/>
      <c r="F80" s="214"/>
    </row>
    <row r="81" spans="1:6" ht="12.75">
      <c r="A81" s="318"/>
      <c r="B81" s="363" t="s">
        <v>178</v>
      </c>
      <c r="C81" s="163" t="s">
        <v>187</v>
      </c>
      <c r="D81" s="310">
        <v>6</v>
      </c>
      <c r="E81" s="481"/>
      <c r="F81" s="453">
        <f>D81*E81</f>
        <v>0</v>
      </c>
    </row>
    <row r="82" spans="1:6" ht="12.75">
      <c r="A82" s="318"/>
      <c r="B82" s="461"/>
      <c r="C82" s="163"/>
      <c r="D82" s="310"/>
      <c r="E82" s="462"/>
      <c r="F82" s="453"/>
    </row>
    <row r="83" spans="1:6" ht="12.75">
      <c r="A83" s="318">
        <v>2</v>
      </c>
      <c r="B83" s="461" t="s">
        <v>327</v>
      </c>
      <c r="C83" s="214"/>
      <c r="D83" s="214"/>
      <c r="E83" s="450"/>
      <c r="F83" s="450"/>
    </row>
    <row r="84" spans="1:6" ht="12.75">
      <c r="A84" s="318"/>
      <c r="B84" s="363" t="s">
        <v>178</v>
      </c>
      <c r="C84" s="163" t="s">
        <v>187</v>
      </c>
      <c r="D84" s="310">
        <v>136</v>
      </c>
      <c r="E84" s="481"/>
      <c r="F84" s="453">
        <f>D84*E84</f>
        <v>0</v>
      </c>
    </row>
    <row r="85" spans="1:6" ht="12.75">
      <c r="A85" s="318"/>
      <c r="B85" s="461"/>
      <c r="C85" s="163"/>
      <c r="D85" s="310"/>
      <c r="E85" s="462"/>
      <c r="F85" s="453"/>
    </row>
    <row r="86" spans="1:6" ht="24">
      <c r="A86" s="318">
        <v>3</v>
      </c>
      <c r="B86" s="463" t="s">
        <v>328</v>
      </c>
      <c r="C86" s="214"/>
      <c r="D86" s="214"/>
      <c r="E86" s="450"/>
      <c r="F86" s="450"/>
    </row>
    <row r="87" spans="1:6" ht="12.75">
      <c r="A87" s="318"/>
      <c r="B87" s="363" t="s">
        <v>108</v>
      </c>
      <c r="C87" s="163" t="s">
        <v>193</v>
      </c>
      <c r="D87" s="464">
        <v>1</v>
      </c>
      <c r="E87" s="247"/>
      <c r="F87" s="453">
        <f>D87*E87</f>
        <v>0</v>
      </c>
    </row>
    <row r="88" spans="1:6" ht="12.75">
      <c r="A88" s="318"/>
      <c r="B88" s="463"/>
      <c r="C88" s="163"/>
      <c r="D88" s="464"/>
      <c r="E88" s="449"/>
      <c r="F88" s="453"/>
    </row>
    <row r="89" spans="1:6" ht="24">
      <c r="A89" s="318">
        <v>4</v>
      </c>
      <c r="B89" s="463" t="s">
        <v>329</v>
      </c>
      <c r="C89" s="214"/>
      <c r="D89" s="214"/>
      <c r="E89" s="450"/>
      <c r="F89" s="450"/>
    </row>
    <row r="90" spans="1:6" ht="12.75">
      <c r="A90" s="318"/>
      <c r="B90" s="363" t="s">
        <v>108</v>
      </c>
      <c r="C90" s="163" t="s">
        <v>193</v>
      </c>
      <c r="D90" s="464">
        <v>3</v>
      </c>
      <c r="E90" s="247"/>
      <c r="F90" s="453">
        <f>D90*E90</f>
        <v>0</v>
      </c>
    </row>
    <row r="91" spans="1:6" ht="12.75">
      <c r="A91" s="318"/>
      <c r="B91" s="463"/>
      <c r="C91" s="163"/>
      <c r="D91" s="464"/>
      <c r="E91" s="449"/>
      <c r="F91" s="453"/>
    </row>
    <row r="92" spans="1:6" ht="36">
      <c r="A92" s="318">
        <v>5</v>
      </c>
      <c r="B92" s="308" t="s">
        <v>330</v>
      </c>
      <c r="C92" s="214"/>
      <c r="D92" s="214"/>
      <c r="E92" s="450"/>
      <c r="F92" s="450"/>
    </row>
    <row r="93" spans="1:6" ht="12.75">
      <c r="A93" s="318"/>
      <c r="B93" s="363" t="s">
        <v>108</v>
      </c>
      <c r="C93" s="452" t="s">
        <v>193</v>
      </c>
      <c r="D93" s="464">
        <v>4</v>
      </c>
      <c r="E93" s="481"/>
      <c r="F93" s="465">
        <f>D93*E93</f>
        <v>0</v>
      </c>
    </row>
    <row r="94" spans="1:6" ht="12.75">
      <c r="A94" s="318"/>
      <c r="B94" s="308"/>
      <c r="C94" s="452"/>
      <c r="D94" s="464"/>
      <c r="E94" s="462"/>
      <c r="F94" s="465"/>
    </row>
    <row r="95" spans="1:6" ht="36">
      <c r="A95" s="318">
        <v>6</v>
      </c>
      <c r="B95" s="308" t="s">
        <v>331</v>
      </c>
      <c r="C95" s="214"/>
      <c r="D95" s="214"/>
      <c r="E95" s="450"/>
      <c r="F95" s="450"/>
    </row>
    <row r="96" spans="1:6" ht="12.75">
      <c r="A96" s="318"/>
      <c r="B96" s="363" t="s">
        <v>108</v>
      </c>
      <c r="C96" s="452" t="s">
        <v>193</v>
      </c>
      <c r="D96" s="464">
        <v>12</v>
      </c>
      <c r="E96" s="247"/>
      <c r="F96" s="465">
        <f>D96*E96</f>
        <v>0</v>
      </c>
    </row>
    <row r="97" spans="1:6" ht="12.75">
      <c r="A97" s="318"/>
      <c r="B97" s="308"/>
      <c r="C97" s="452"/>
      <c r="D97" s="464"/>
      <c r="E97" s="449"/>
      <c r="F97" s="465"/>
    </row>
    <row r="98" spans="1:6" ht="24">
      <c r="A98" s="318">
        <v>7</v>
      </c>
      <c r="B98" s="308" t="s">
        <v>332</v>
      </c>
      <c r="C98" s="214"/>
      <c r="D98" s="214"/>
      <c r="E98" s="450"/>
      <c r="F98" s="450"/>
    </row>
    <row r="99" spans="1:6" ht="12.75">
      <c r="A99" s="318"/>
      <c r="B99" s="363" t="s">
        <v>108</v>
      </c>
      <c r="C99" s="452" t="s">
        <v>193</v>
      </c>
      <c r="D99" s="464">
        <v>1</v>
      </c>
      <c r="E99" s="481"/>
      <c r="F99" s="465">
        <f>D99*E99</f>
        <v>0</v>
      </c>
    </row>
    <row r="100" spans="1:6" ht="12.75">
      <c r="A100" s="318"/>
      <c r="B100" s="308"/>
      <c r="C100" s="452"/>
      <c r="D100" s="464"/>
      <c r="E100" s="462"/>
      <c r="F100" s="465"/>
    </row>
    <row r="101" spans="1:6" ht="24">
      <c r="A101" s="318">
        <v>8</v>
      </c>
      <c r="B101" s="308" t="s">
        <v>333</v>
      </c>
      <c r="C101" s="214"/>
      <c r="D101" s="214"/>
      <c r="E101" s="450"/>
      <c r="F101" s="450"/>
    </row>
    <row r="102" spans="1:6" ht="12.75">
      <c r="A102" s="318"/>
      <c r="B102" s="363" t="s">
        <v>108</v>
      </c>
      <c r="C102" s="452" t="s">
        <v>193</v>
      </c>
      <c r="D102" s="464">
        <v>4</v>
      </c>
      <c r="E102" s="481"/>
      <c r="F102" s="465">
        <f>D102*E102</f>
        <v>0</v>
      </c>
    </row>
    <row r="103" spans="1:6" ht="12.75">
      <c r="A103" s="318"/>
      <c r="B103" s="308"/>
      <c r="C103" s="452"/>
      <c r="D103" s="464"/>
      <c r="E103" s="462"/>
      <c r="F103" s="465"/>
    </row>
    <row r="104" spans="1:6" ht="36">
      <c r="A104" s="318">
        <v>9</v>
      </c>
      <c r="B104" s="308" t="s">
        <v>334</v>
      </c>
      <c r="C104" s="214"/>
      <c r="D104" s="214"/>
      <c r="E104" s="450"/>
      <c r="F104" s="450"/>
    </row>
    <row r="105" spans="1:6" ht="12.75">
      <c r="A105" s="318"/>
      <c r="B105" s="363" t="s">
        <v>178</v>
      </c>
      <c r="C105" s="163" t="s">
        <v>187</v>
      </c>
      <c r="D105" s="310">
        <v>126</v>
      </c>
      <c r="E105" s="481"/>
      <c r="F105" s="453">
        <f>D105*E105</f>
        <v>0</v>
      </c>
    </row>
    <row r="106" spans="1:6" ht="12.75">
      <c r="A106" s="318"/>
      <c r="B106" s="308"/>
      <c r="C106" s="163"/>
      <c r="D106" s="310"/>
      <c r="E106" s="462"/>
      <c r="F106" s="453"/>
    </row>
    <row r="107" spans="1:6" ht="24">
      <c r="A107" s="318">
        <v>10</v>
      </c>
      <c r="B107" s="308" t="s">
        <v>335</v>
      </c>
      <c r="C107" s="214"/>
      <c r="D107" s="214"/>
      <c r="E107" s="450"/>
      <c r="F107" s="450"/>
    </row>
    <row r="108" spans="1:6" ht="12.75">
      <c r="A108" s="318"/>
      <c r="B108" s="363" t="s">
        <v>108</v>
      </c>
      <c r="C108" s="163" t="s">
        <v>193</v>
      </c>
      <c r="D108" s="464">
        <v>2</v>
      </c>
      <c r="E108" s="247"/>
      <c r="F108" s="453">
        <f>D108*E108</f>
        <v>0</v>
      </c>
    </row>
    <row r="109" spans="1:6" ht="12.75">
      <c r="A109" s="318"/>
      <c r="B109" s="308"/>
      <c r="C109" s="163"/>
      <c r="D109" s="464"/>
      <c r="E109" s="449"/>
      <c r="F109" s="453"/>
    </row>
    <row r="110" spans="1:6" ht="36">
      <c r="A110" s="318">
        <v>11</v>
      </c>
      <c r="B110" s="308" t="s">
        <v>336</v>
      </c>
      <c r="C110" s="214"/>
      <c r="D110" s="214"/>
      <c r="E110" s="450"/>
      <c r="F110" s="450"/>
    </row>
    <row r="111" spans="1:6" ht="12.75">
      <c r="A111" s="318"/>
      <c r="B111" s="363" t="s">
        <v>108</v>
      </c>
      <c r="C111" s="163" t="s">
        <v>193</v>
      </c>
      <c r="D111" s="464">
        <v>4</v>
      </c>
      <c r="E111" s="247"/>
      <c r="F111" s="453">
        <f>D111*E111</f>
        <v>0</v>
      </c>
    </row>
    <row r="112" spans="1:6" ht="12.75">
      <c r="A112" s="318"/>
      <c r="B112" s="308"/>
      <c r="C112" s="163"/>
      <c r="D112" s="464"/>
      <c r="E112" s="449"/>
      <c r="F112" s="453"/>
    </row>
    <row r="113" spans="1:6" ht="60">
      <c r="A113" s="318">
        <v>12</v>
      </c>
      <c r="B113" s="466" t="s">
        <v>337</v>
      </c>
      <c r="C113" s="214"/>
      <c r="D113" s="214"/>
      <c r="E113" s="450"/>
      <c r="F113" s="450"/>
    </row>
    <row r="114" spans="1:6" ht="12.75">
      <c r="A114" s="318"/>
      <c r="B114" s="363" t="s">
        <v>140</v>
      </c>
      <c r="C114" s="163" t="s">
        <v>104</v>
      </c>
      <c r="D114" s="464">
        <v>1</v>
      </c>
      <c r="E114" s="247"/>
      <c r="F114" s="465">
        <f>D114*E114</f>
        <v>0</v>
      </c>
    </row>
    <row r="115" spans="1:6" ht="12.75">
      <c r="A115" s="318"/>
      <c r="B115" s="466"/>
      <c r="C115" s="214"/>
      <c r="D115" s="214"/>
      <c r="E115" s="450"/>
      <c r="F115" s="450"/>
    </row>
    <row r="116" spans="1:6" ht="24">
      <c r="A116" s="318">
        <v>13</v>
      </c>
      <c r="B116" s="467" t="s">
        <v>338</v>
      </c>
      <c r="C116" s="214"/>
      <c r="D116" s="214"/>
      <c r="E116" s="450"/>
      <c r="F116" s="450"/>
    </row>
    <row r="117" spans="1:6" ht="12.75">
      <c r="A117" s="318"/>
      <c r="B117" s="363" t="s">
        <v>108</v>
      </c>
      <c r="C117" s="447" t="s">
        <v>193</v>
      </c>
      <c r="D117" s="464">
        <v>4</v>
      </c>
      <c r="E117" s="247"/>
      <c r="F117" s="447">
        <f>D117*E117</f>
        <v>0</v>
      </c>
    </row>
    <row r="118" spans="1:6" ht="12.75">
      <c r="A118" s="318"/>
      <c r="B118" s="467"/>
      <c r="C118" s="447"/>
      <c r="D118" s="464"/>
      <c r="E118" s="449"/>
      <c r="F118" s="447"/>
    </row>
    <row r="119" spans="1:6" ht="36">
      <c r="A119" s="318">
        <v>14</v>
      </c>
      <c r="B119" s="467" t="s">
        <v>339</v>
      </c>
      <c r="C119" s="214"/>
      <c r="D119" s="214"/>
      <c r="E119" s="450"/>
      <c r="F119" s="450"/>
    </row>
    <row r="120" spans="1:6" ht="12.75">
      <c r="A120" s="318"/>
      <c r="B120" s="363" t="s">
        <v>108</v>
      </c>
      <c r="C120" s="447" t="s">
        <v>193</v>
      </c>
      <c r="D120" s="464">
        <v>4</v>
      </c>
      <c r="E120" s="247"/>
      <c r="F120" s="447">
        <f>D120*E120</f>
        <v>0</v>
      </c>
    </row>
    <row r="121" spans="1:6" ht="12.75">
      <c r="A121" s="318"/>
      <c r="B121" s="467"/>
      <c r="C121" s="447"/>
      <c r="D121" s="464"/>
      <c r="E121" s="449"/>
      <c r="F121" s="447"/>
    </row>
    <row r="122" spans="1:6" ht="48">
      <c r="A122" s="521">
        <v>15</v>
      </c>
      <c r="B122" s="308" t="s">
        <v>340</v>
      </c>
      <c r="C122" s="452"/>
      <c r="D122" s="310"/>
      <c r="E122" s="462"/>
      <c r="F122" s="465"/>
    </row>
    <row r="123" spans="1:6" ht="36">
      <c r="A123" s="521"/>
      <c r="B123" s="308" t="s">
        <v>341</v>
      </c>
      <c r="C123" s="163"/>
      <c r="D123" s="310"/>
      <c r="E123" s="449"/>
      <c r="F123" s="468"/>
    </row>
    <row r="124" spans="1:6" ht="12.75">
      <c r="A124" s="521"/>
      <c r="B124" s="308" t="s">
        <v>342</v>
      </c>
      <c r="C124" s="163"/>
      <c r="D124" s="310"/>
      <c r="E124" s="449"/>
      <c r="F124" s="468"/>
    </row>
    <row r="125" spans="1:6" ht="24">
      <c r="A125" s="521"/>
      <c r="B125" s="308" t="s">
        <v>343</v>
      </c>
      <c r="C125" s="163"/>
      <c r="D125" s="310"/>
      <c r="E125" s="449"/>
      <c r="F125" s="468"/>
    </row>
    <row r="126" spans="1:6" ht="24">
      <c r="A126" s="521"/>
      <c r="B126" s="308" t="s">
        <v>344</v>
      </c>
      <c r="C126" s="163"/>
      <c r="D126" s="310"/>
      <c r="E126" s="449"/>
      <c r="F126" s="468"/>
    </row>
    <row r="127" spans="1:6" ht="12.75">
      <c r="A127" s="521"/>
      <c r="B127" s="461" t="s">
        <v>345</v>
      </c>
      <c r="C127" s="452"/>
      <c r="D127" s="310"/>
      <c r="E127" s="462"/>
      <c r="F127" s="465"/>
    </row>
    <row r="128" spans="1:6" ht="12.75">
      <c r="A128" s="521"/>
      <c r="B128" s="461" t="s">
        <v>346</v>
      </c>
      <c r="C128" s="452"/>
      <c r="D128" s="310"/>
      <c r="E128" s="462"/>
      <c r="F128" s="465"/>
    </row>
    <row r="129" spans="1:6" ht="48">
      <c r="A129" s="521"/>
      <c r="B129" s="308" t="s">
        <v>278</v>
      </c>
      <c r="C129" s="163"/>
      <c r="D129" s="310"/>
      <c r="E129" s="449"/>
      <c r="F129" s="468"/>
    </row>
    <row r="130" spans="1:6" ht="12.75">
      <c r="A130" s="521"/>
      <c r="B130" s="461" t="s">
        <v>133</v>
      </c>
      <c r="C130" s="452"/>
      <c r="D130" s="310"/>
      <c r="E130" s="462"/>
      <c r="F130" s="465"/>
    </row>
    <row r="131" spans="1:6" ht="12.75">
      <c r="A131" s="521"/>
      <c r="B131" s="461" t="s">
        <v>134</v>
      </c>
      <c r="C131" s="452"/>
      <c r="D131" s="310"/>
      <c r="E131" s="462"/>
      <c r="F131" s="465"/>
    </row>
    <row r="132" spans="1:6" ht="12.75">
      <c r="A132" s="521"/>
      <c r="B132" s="461" t="s">
        <v>135</v>
      </c>
      <c r="C132" s="452"/>
      <c r="D132" s="310"/>
      <c r="E132" s="462"/>
      <c r="F132" s="465"/>
    </row>
    <row r="133" spans="1:6" ht="24">
      <c r="A133" s="521"/>
      <c r="B133" s="461" t="s">
        <v>279</v>
      </c>
      <c r="C133" s="452"/>
      <c r="D133" s="310"/>
      <c r="E133" s="462"/>
      <c r="F133" s="465"/>
    </row>
    <row r="134" spans="1:6" ht="12.75">
      <c r="A134" s="521"/>
      <c r="B134" s="363" t="s">
        <v>140</v>
      </c>
      <c r="C134" s="452" t="s">
        <v>104</v>
      </c>
      <c r="D134" s="464">
        <v>1</v>
      </c>
      <c r="E134" s="481"/>
      <c r="F134" s="465">
        <f>D134*E134</f>
        <v>0</v>
      </c>
    </row>
    <row r="135" spans="1:6" ht="12.75">
      <c r="A135" s="469"/>
      <c r="B135" s="308"/>
      <c r="C135" s="452"/>
      <c r="D135" s="464"/>
      <c r="E135" s="462"/>
      <c r="F135" s="465"/>
    </row>
    <row r="136" spans="1:6" ht="12.75">
      <c r="A136" s="469"/>
      <c r="B136" s="308"/>
      <c r="C136" s="452"/>
      <c r="D136" s="464"/>
      <c r="E136" s="462"/>
      <c r="F136" s="465"/>
    </row>
    <row r="137" spans="1:6" ht="12.75">
      <c r="A137" s="515">
        <v>16</v>
      </c>
      <c r="B137" s="467" t="s">
        <v>347</v>
      </c>
      <c r="C137" s="447"/>
      <c r="D137" s="464"/>
      <c r="E137" s="449"/>
      <c r="F137" s="447"/>
    </row>
    <row r="138" spans="1:6" ht="12.75">
      <c r="A138" s="515"/>
      <c r="B138" s="467" t="s">
        <v>348</v>
      </c>
      <c r="C138" s="447" t="s">
        <v>193</v>
      </c>
      <c r="D138" s="464">
        <v>1</v>
      </c>
      <c r="E138" s="247"/>
      <c r="F138" s="447">
        <f>D138*E138</f>
        <v>0</v>
      </c>
    </row>
    <row r="139" spans="1:6" ht="12.75">
      <c r="A139" s="445"/>
      <c r="B139" s="467"/>
      <c r="C139" s="447"/>
      <c r="D139" s="464"/>
      <c r="E139" s="449"/>
      <c r="F139" s="447"/>
    </row>
    <row r="140" spans="1:6" ht="12.75">
      <c r="A140" s="516">
        <v>17</v>
      </c>
      <c r="B140" s="308" t="s">
        <v>280</v>
      </c>
      <c r="C140" s="163"/>
      <c r="D140" s="310"/>
      <c r="E140" s="449"/>
      <c r="F140" s="449"/>
    </row>
    <row r="141" spans="1:6" ht="12.75">
      <c r="A141" s="517"/>
      <c r="B141" s="308" t="s">
        <v>58</v>
      </c>
      <c r="C141" s="163"/>
      <c r="D141" s="310"/>
      <c r="E141" s="449"/>
      <c r="F141" s="449"/>
    </row>
    <row r="142" spans="1:6" ht="12.75">
      <c r="A142" s="517"/>
      <c r="B142" s="308" t="s">
        <v>59</v>
      </c>
      <c r="C142" s="163"/>
      <c r="D142" s="310"/>
      <c r="E142" s="449"/>
      <c r="F142" s="449"/>
    </row>
    <row r="143" spans="1:6" ht="12.75">
      <c r="A143" s="517"/>
      <c r="B143" s="308" t="s">
        <v>60</v>
      </c>
      <c r="C143" s="163"/>
      <c r="D143" s="310"/>
      <c r="E143" s="449"/>
      <c r="F143" s="449"/>
    </row>
    <row r="144" spans="1:6" ht="12.75">
      <c r="A144" s="517"/>
      <c r="B144" s="363" t="s">
        <v>140</v>
      </c>
      <c r="C144" s="163" t="s">
        <v>104</v>
      </c>
      <c r="D144" s="464">
        <v>1</v>
      </c>
      <c r="E144" s="247"/>
      <c r="F144" s="449">
        <f>D144*E144</f>
        <v>0</v>
      </c>
    </row>
    <row r="145" spans="1:6" ht="12.75">
      <c r="A145" s="470"/>
      <c r="B145" s="471"/>
      <c r="C145" s="163"/>
      <c r="D145" s="464"/>
      <c r="E145" s="449"/>
      <c r="F145" s="449"/>
    </row>
    <row r="146" spans="1:6" ht="12.75">
      <c r="A146" s="318">
        <v>18</v>
      </c>
      <c r="B146" s="472" t="s">
        <v>281</v>
      </c>
      <c r="C146" s="214"/>
      <c r="D146" s="214"/>
      <c r="E146" s="450"/>
      <c r="F146" s="450"/>
    </row>
    <row r="147" spans="1:6" ht="12.75">
      <c r="A147" s="318"/>
      <c r="B147" s="363" t="s">
        <v>140</v>
      </c>
      <c r="C147" s="163" t="s">
        <v>104</v>
      </c>
      <c r="D147" s="464">
        <v>1</v>
      </c>
      <c r="E147" s="247"/>
      <c r="F147" s="449">
        <f>D147*E147</f>
        <v>0</v>
      </c>
    </row>
    <row r="148" spans="1:6" ht="13.5" thickBot="1">
      <c r="A148" s="313"/>
      <c r="B148" s="473"/>
      <c r="C148" s="162"/>
      <c r="D148" s="474"/>
      <c r="E148" s="475"/>
      <c r="F148" s="475"/>
    </row>
    <row r="149" spans="1:6" ht="13.5" thickTop="1">
      <c r="A149" s="213"/>
      <c r="B149" s="406" t="s">
        <v>349</v>
      </c>
      <c r="C149" s="163"/>
      <c r="D149" s="163"/>
      <c r="E149" s="163"/>
      <c r="F149" s="476">
        <f>SUM(F81:F147)</f>
        <v>0</v>
      </c>
    </row>
    <row r="150" spans="1:6" ht="12.75">
      <c r="A150" s="477"/>
      <c r="B150" s="477"/>
      <c r="C150" s="477"/>
      <c r="D150" s="477"/>
      <c r="E150" s="477"/>
      <c r="F150" s="477"/>
    </row>
    <row r="151" spans="1:6" s="54" customFormat="1" ht="12.75">
      <c r="A151" s="303"/>
      <c r="B151" s="499" t="s">
        <v>95</v>
      </c>
      <c r="C151" s="499"/>
      <c r="D151" s="499"/>
      <c r="E151" s="47"/>
      <c r="F151" s="47"/>
    </row>
    <row r="152" spans="1:6" s="54" customFormat="1" ht="12.75">
      <c r="A152" s="303"/>
      <c r="B152" s="500" t="s">
        <v>737</v>
      </c>
      <c r="C152" s="500"/>
      <c r="D152" s="500"/>
      <c r="E152" s="500"/>
      <c r="F152" s="500"/>
    </row>
    <row r="153" spans="1:6" s="54" customFormat="1" ht="12.75">
      <c r="A153" s="302"/>
      <c r="B153" s="499" t="s">
        <v>138</v>
      </c>
      <c r="C153" s="499"/>
      <c r="D153" s="499"/>
      <c r="E153" s="499"/>
      <c r="F153" s="47"/>
    </row>
    <row r="154" spans="1:6" s="54" customFormat="1" ht="13.5" customHeight="1">
      <c r="A154" s="94"/>
      <c r="B154" s="49" t="s">
        <v>746</v>
      </c>
      <c r="C154" s="50"/>
      <c r="D154" s="51"/>
      <c r="E154" s="47"/>
      <c r="F154" s="47"/>
    </row>
    <row r="155" spans="1:6" s="146" customFormat="1" ht="13.5" customHeight="1">
      <c r="A155" s="152"/>
      <c r="B155" s="147"/>
      <c r="C155" s="148"/>
      <c r="D155" s="149"/>
      <c r="E155" s="145"/>
      <c r="F155" s="145"/>
    </row>
    <row r="156" spans="1:6" ht="12.75">
      <c r="A156" s="477"/>
      <c r="B156" s="477"/>
      <c r="C156" s="477"/>
      <c r="D156" s="477"/>
      <c r="E156" s="477"/>
      <c r="F156" s="477"/>
    </row>
    <row r="157" spans="1:6" ht="12.75">
      <c r="A157" s="518" t="s">
        <v>752</v>
      </c>
      <c r="B157" s="519"/>
      <c r="C157" s="519"/>
      <c r="D157" s="519"/>
      <c r="E157" s="519"/>
      <c r="F157" s="519"/>
    </row>
    <row r="158" spans="1:6" ht="12.75">
      <c r="A158" s="494"/>
      <c r="B158" s="161"/>
      <c r="C158" s="161"/>
      <c r="D158" s="161"/>
      <c r="E158" s="161"/>
      <c r="F158" s="161"/>
    </row>
    <row r="159" spans="1:6" ht="13.5" thickBot="1">
      <c r="A159" s="494"/>
      <c r="B159" s="161" t="s">
        <v>35</v>
      </c>
      <c r="C159" s="161"/>
      <c r="D159" s="161"/>
      <c r="E159" s="161"/>
      <c r="F159" s="161"/>
    </row>
    <row r="160" spans="1:6" ht="25.5" thickBot="1" thickTop="1">
      <c r="A160" s="158" t="s">
        <v>91</v>
      </c>
      <c r="B160" s="154" t="s">
        <v>92</v>
      </c>
      <c r="C160" s="155" t="s">
        <v>94</v>
      </c>
      <c r="D160" s="156" t="s">
        <v>61</v>
      </c>
      <c r="E160" s="156" t="s">
        <v>49</v>
      </c>
      <c r="F160" s="157" t="s">
        <v>93</v>
      </c>
    </row>
    <row r="161" spans="1:6" ht="13.5" thickTop="1">
      <c r="A161" s="163">
        <v>1</v>
      </c>
      <c r="B161" s="520" t="str">
        <f>$B$7</f>
        <v>GRAĐEVINSKI MATERIJAL I RADOVI</v>
      </c>
      <c r="C161" s="519"/>
      <c r="D161" s="519"/>
      <c r="E161" s="519"/>
      <c r="F161" s="310">
        <f>$F$76</f>
        <v>0</v>
      </c>
    </row>
    <row r="162" spans="1:6" ht="12.75">
      <c r="A162" s="163">
        <v>2</v>
      </c>
      <c r="B162" s="520" t="str">
        <f>$B$78</f>
        <v>ELEKTROMONTAŽNI MATERIJAL I RADOVI</v>
      </c>
      <c r="C162" s="519"/>
      <c r="D162" s="519"/>
      <c r="E162" s="519"/>
      <c r="F162" s="310">
        <f>$F$149</f>
        <v>0</v>
      </c>
    </row>
    <row r="163" spans="1:6" ht="13.5" thickBot="1">
      <c r="A163" s="162"/>
      <c r="B163" s="478"/>
      <c r="C163" s="162"/>
      <c r="D163" s="162"/>
      <c r="E163" s="162"/>
      <c r="F163" s="316"/>
    </row>
    <row r="164" spans="1:6" s="32" customFormat="1" ht="13.5" thickTop="1">
      <c r="A164" s="161"/>
      <c r="B164" s="159" t="s">
        <v>291</v>
      </c>
      <c r="C164" s="160"/>
      <c r="D164" s="160"/>
      <c r="E164" s="160"/>
      <c r="F164" s="306">
        <f>SUM(F161:F162)</f>
        <v>0</v>
      </c>
    </row>
    <row r="165" spans="1:6" ht="12.75">
      <c r="A165" s="213"/>
      <c r="B165" s="213"/>
      <c r="C165" s="214"/>
      <c r="D165" s="214"/>
      <c r="E165" s="214"/>
      <c r="F165" s="214"/>
    </row>
    <row r="166" spans="1:6" ht="12.75">
      <c r="A166" s="213"/>
      <c r="B166" s="213"/>
      <c r="C166" s="214"/>
      <c r="D166" s="214"/>
      <c r="E166" s="214"/>
      <c r="F166" s="214"/>
    </row>
    <row r="167" spans="1:6" ht="12.75">
      <c r="A167" s="213"/>
      <c r="B167" s="213"/>
      <c r="C167" s="214"/>
      <c r="D167" s="214"/>
      <c r="E167" s="214"/>
      <c r="F167" s="214"/>
    </row>
    <row r="168" spans="1:6" ht="12.75">
      <c r="A168" s="213"/>
      <c r="B168" s="213"/>
      <c r="C168" s="214"/>
      <c r="D168" s="214"/>
      <c r="E168" s="214"/>
      <c r="F168" s="214"/>
    </row>
  </sheetData>
  <sheetProtection password="CC31" sheet="1" selectLockedCells="1"/>
  <mergeCells count="14">
    <mergeCell ref="B153:E153"/>
    <mergeCell ref="A157:F157"/>
    <mergeCell ref="B161:E161"/>
    <mergeCell ref="B162:E162"/>
    <mergeCell ref="A51:A53"/>
    <mergeCell ref="A122:A134"/>
    <mergeCell ref="B1:D1"/>
    <mergeCell ref="B2:F2"/>
    <mergeCell ref="A6:F6"/>
    <mergeCell ref="B151:D151"/>
    <mergeCell ref="B152:F152"/>
    <mergeCell ref="A137:A138"/>
    <mergeCell ref="A140:A144"/>
    <mergeCell ref="B3:E3"/>
  </mergeCells>
  <printOptions/>
  <pageMargins left="0.7" right="0.7" top="0.75" bottom="0.75" header="0.3" footer="0.3"/>
  <pageSetup horizontalDpi="600" verticalDpi="600" orientation="portrait" paperSize="9" scale="94" r:id="rId1"/>
  <rowBreaks count="4" manualBreakCount="4">
    <brk id="40" max="5" man="1"/>
    <brk id="77" max="255" man="1"/>
    <brk id="118" max="255" man="1"/>
    <brk id="150" max="5" man="1"/>
  </rowBreaks>
</worksheet>
</file>

<file path=xl/worksheets/sheet7.xml><?xml version="1.0" encoding="utf-8"?>
<worksheet xmlns="http://schemas.openxmlformats.org/spreadsheetml/2006/main" xmlns:r="http://schemas.openxmlformats.org/officeDocument/2006/relationships">
  <dimension ref="A1:H21"/>
  <sheetViews>
    <sheetView showZeros="0" tabSelected="1" zoomScale="110" zoomScaleNormal="110" zoomScaleSheetLayoutView="110" zoomScalePageLayoutView="0" workbookViewId="0" topLeftCell="A1">
      <selection activeCell="C17" sqref="C17"/>
    </sheetView>
  </sheetViews>
  <sheetFormatPr defaultColWidth="9.140625" defaultRowHeight="12.75"/>
  <cols>
    <col min="1" max="1" width="5.28125" style="0" bestFit="1" customWidth="1"/>
    <col min="2" max="2" width="43.28125" style="0" customWidth="1"/>
    <col min="3" max="3" width="9.28125" style="56" bestFit="1" customWidth="1"/>
    <col min="4" max="4" width="12.140625" style="56" bestFit="1" customWidth="1"/>
    <col min="5" max="5" width="9.28125" style="56" bestFit="1" customWidth="1"/>
    <col min="6" max="6" width="17.421875" style="56" customWidth="1"/>
  </cols>
  <sheetData>
    <row r="1" spans="1:6" ht="12.75">
      <c r="A1" s="2"/>
      <c r="C1" s="3"/>
      <c r="D1" s="3"/>
      <c r="E1" s="17"/>
      <c r="F1" s="18"/>
    </row>
    <row r="2" spans="1:6" s="54" customFormat="1" ht="12.75">
      <c r="A2" s="296"/>
      <c r="B2" s="499" t="s">
        <v>95</v>
      </c>
      <c r="C2" s="499"/>
      <c r="D2" s="499"/>
      <c r="E2" s="47"/>
      <c r="F2" s="47"/>
    </row>
    <row r="3" spans="1:6" s="54" customFormat="1" ht="12.75">
      <c r="A3" s="296"/>
      <c r="B3" s="500" t="s">
        <v>737</v>
      </c>
      <c r="C3" s="500"/>
      <c r="D3" s="500"/>
      <c r="E3" s="500"/>
      <c r="F3" s="500"/>
    </row>
    <row r="4" spans="1:6" s="54" customFormat="1" ht="12.75">
      <c r="A4" s="296"/>
      <c r="B4" s="49" t="s">
        <v>747</v>
      </c>
      <c r="C4" s="50"/>
      <c r="D4" s="51"/>
      <c r="E4" s="47"/>
      <c r="F4" s="47"/>
    </row>
    <row r="5" spans="1:6" s="54" customFormat="1" ht="13.5" customHeight="1">
      <c r="A5" s="94"/>
      <c r="B5" s="49" t="s">
        <v>748</v>
      </c>
      <c r="C5" s="50"/>
      <c r="D5" s="51"/>
      <c r="E5" s="47"/>
      <c r="F5" s="47"/>
    </row>
    <row r="6" spans="1:6" s="32" customFormat="1" ht="13.5" customHeight="1">
      <c r="A6" s="94"/>
      <c r="B6" s="49"/>
      <c r="C6" s="50"/>
      <c r="D6" s="51"/>
      <c r="E6" s="47"/>
      <c r="F6" s="47"/>
    </row>
    <row r="7" spans="1:6" s="24" customFormat="1" ht="12">
      <c r="A7" s="21"/>
      <c r="B7" s="31"/>
      <c r="C7" s="22"/>
      <c r="D7" s="25"/>
      <c r="E7" s="23"/>
      <c r="F7" s="23"/>
    </row>
    <row r="8" spans="1:6" ht="13.5" thickBot="1">
      <c r="A8" s="2"/>
      <c r="B8" s="6" t="s">
        <v>35</v>
      </c>
      <c r="C8" s="3"/>
      <c r="D8" s="3"/>
      <c r="E8" s="17"/>
      <c r="F8" s="18"/>
    </row>
    <row r="9" spans="1:6" ht="25.5" thickBot="1" thickTop="1">
      <c r="A9" s="9" t="s">
        <v>91</v>
      </c>
      <c r="B9" s="10" t="s">
        <v>92</v>
      </c>
      <c r="C9" s="11" t="s">
        <v>94</v>
      </c>
      <c r="D9" s="12" t="s">
        <v>61</v>
      </c>
      <c r="E9" s="13" t="s">
        <v>49</v>
      </c>
      <c r="F9" s="14" t="s">
        <v>93</v>
      </c>
    </row>
    <row r="10" spans="1:6" ht="13.5" thickTop="1">
      <c r="A10" s="4"/>
      <c r="B10" s="4" t="s">
        <v>362</v>
      </c>
      <c r="C10" s="26"/>
      <c r="D10" s="30"/>
      <c r="E10" s="30"/>
      <c r="F10" s="5">
        <f>PROMETNICA!F189</f>
        <v>0</v>
      </c>
    </row>
    <row r="11" spans="1:6" ht="12.75">
      <c r="A11" s="4"/>
      <c r="B11" s="4" t="s">
        <v>361</v>
      </c>
      <c r="C11" s="26"/>
      <c r="D11" s="30"/>
      <c r="E11" s="30"/>
      <c r="F11" s="5">
        <f>'OBORINSKA ODVODNJA'!F257</f>
        <v>0</v>
      </c>
    </row>
    <row r="12" spans="1:6" ht="12.75">
      <c r="A12" s="4"/>
      <c r="B12" s="4" t="s">
        <v>360</v>
      </c>
      <c r="C12" s="26"/>
      <c r="D12" s="30"/>
      <c r="E12" s="30"/>
      <c r="F12" s="5">
        <f>VODOVOD!F156</f>
        <v>0</v>
      </c>
    </row>
    <row r="13" spans="1:6" ht="12.75">
      <c r="A13" s="4"/>
      <c r="B13" s="4" t="s">
        <v>359</v>
      </c>
      <c r="C13" s="26"/>
      <c r="D13" s="30"/>
      <c r="E13" s="30"/>
      <c r="F13" s="5">
        <f>'JAVNA RASVJETA'!F356</f>
        <v>0</v>
      </c>
    </row>
    <row r="14" spans="1:6" ht="12.75">
      <c r="A14" s="4"/>
      <c r="B14" s="4" t="s">
        <v>358</v>
      </c>
      <c r="C14" s="26"/>
      <c r="D14" s="30"/>
      <c r="E14" s="30"/>
      <c r="F14" s="5">
        <f>'DTK KANALIZACIJA'!F102</f>
        <v>0</v>
      </c>
    </row>
    <row r="15" spans="1:6" ht="13.5" thickBot="1">
      <c r="A15" s="8"/>
      <c r="B15" s="8" t="s">
        <v>357</v>
      </c>
      <c r="C15" s="28"/>
      <c r="D15" s="33"/>
      <c r="E15" s="33"/>
      <c r="F15" s="34">
        <f>'NN MREŽA'!F164</f>
        <v>0</v>
      </c>
    </row>
    <row r="16" spans="1:6" ht="13.5" thickTop="1">
      <c r="A16" s="4"/>
      <c r="B16" s="6" t="s">
        <v>764</v>
      </c>
      <c r="C16" s="26"/>
      <c r="D16" s="30"/>
      <c r="E16" s="30"/>
      <c r="F16" s="5">
        <f>SUM(F10:F15)</f>
        <v>0</v>
      </c>
    </row>
    <row r="17" spans="1:6" ht="12.75">
      <c r="A17" s="19"/>
      <c r="B17" s="7" t="s">
        <v>765</v>
      </c>
      <c r="C17" s="26"/>
      <c r="D17" s="26"/>
      <c r="E17" s="26"/>
      <c r="F17" s="5">
        <f>F16*0.25</f>
        <v>0</v>
      </c>
    </row>
    <row r="18" spans="1:6" ht="13.5" thickBot="1">
      <c r="A18" s="35"/>
      <c r="B18" s="35"/>
      <c r="C18" s="28"/>
      <c r="D18" s="28"/>
      <c r="E18" s="28"/>
      <c r="F18" s="28"/>
    </row>
    <row r="19" spans="1:6" ht="13.5" thickTop="1">
      <c r="A19" s="19"/>
      <c r="B19" s="7" t="s">
        <v>766</v>
      </c>
      <c r="C19" s="26"/>
      <c r="D19" s="26"/>
      <c r="E19" s="26"/>
      <c r="F19" s="27">
        <f>SUM(F16:F18)</f>
        <v>0</v>
      </c>
    </row>
    <row r="20" spans="2:6" ht="12.75">
      <c r="B20" s="20"/>
      <c r="C20" s="55"/>
      <c r="D20" s="55"/>
      <c r="E20" s="55"/>
      <c r="F20" s="55"/>
    </row>
    <row r="21" ht="12.75">
      <c r="H21" s="1"/>
    </row>
  </sheetData>
  <sheetProtection password="CC31" sheet="1" selectLockedCells="1"/>
  <mergeCells count="2">
    <mergeCell ref="B2:D2"/>
    <mergeCell ref="B3:F3"/>
  </mergeCells>
  <printOptions/>
  <pageMargins left="0.7" right="0.7" top="0.75" bottom="0.75" header="0.3" footer="0.3"/>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dc:creator>
  <cp:keywords/>
  <dc:description/>
  <cp:lastModifiedBy>Tea Grašo</cp:lastModifiedBy>
  <cp:lastPrinted>2023-09-28T11:23:37Z</cp:lastPrinted>
  <dcterms:created xsi:type="dcterms:W3CDTF">1997-07-08T12:11:51Z</dcterms:created>
  <dcterms:modified xsi:type="dcterms:W3CDTF">2023-10-20T09:31:45Z</dcterms:modified>
  <cp:category/>
  <cp:version/>
  <cp:contentType/>
  <cp:contentStatus/>
</cp:coreProperties>
</file>